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780" activeTab="1"/>
  </bookViews>
  <sheets>
    <sheet name="rashodi po aktivnostima 2019." sheetId="1" r:id="rId1"/>
    <sheet name="plan prihoda" sheetId="2" r:id="rId2"/>
    <sheet name="opći dio" sheetId="3" r:id="rId3"/>
  </sheets>
  <definedNames>
    <definedName name="_xlnm.Print_Titles">'rashodi po aktivnostima 2019.'!$26:$26</definedName>
    <definedName name="_xlnm.Print_Area" localSheetId="2">'opći dio'!$A$1:$H$22</definedName>
    <definedName name="_xlnm.Print_Area" localSheetId="1">'plan prihoda'!$A$1:$I$59</definedName>
    <definedName name="_xlnm.Print_Area" localSheetId="0">'rashodi po aktivnostima 2019.'!$A$1:$P$148</definedName>
  </definedNames>
  <calcPr fullCalcOnLoad="1"/>
</workbook>
</file>

<file path=xl/sharedStrings.xml><?xml version="1.0" encoding="utf-8"?>
<sst xmlns="http://schemas.openxmlformats.org/spreadsheetml/2006/main" count="287" uniqueCount="138">
  <si>
    <t>Vlastiti prihodi</t>
  </si>
  <si>
    <t>Donacije</t>
  </si>
  <si>
    <t>Račun rashoda/izdatka</t>
  </si>
  <si>
    <t>Naziv računa</t>
  </si>
  <si>
    <t>u kunama</t>
  </si>
  <si>
    <t>Prihodi i primici</t>
  </si>
  <si>
    <t>Ostali rashodi za zaposlene</t>
  </si>
  <si>
    <t>Račun rashoda / izdatka</t>
  </si>
  <si>
    <t>UKUPNO PRIMARNI PROGRAM</t>
  </si>
  <si>
    <t>Pomoći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</si>
  <si>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</si>
  <si>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</si>
  <si>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</si>
  <si>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</si>
  <si>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</si>
  <si>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</si>
  <si>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</si>
  <si>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</si>
  <si>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Ostali nespomenuti rashodi poslovanja</t>
  </si>
  <si>
    <t>Ostali financijski rashodi</t>
  </si>
  <si>
    <t>RASHODI ZA ZAPOSLENE</t>
  </si>
  <si>
    <t>Rashodi za meterijal i energiju</t>
  </si>
  <si>
    <t>Naknade tr. osobama izvan radnog odnosa</t>
  </si>
  <si>
    <t>RASHODI ZA NABAVU NEFIN.IMOVINE</t>
  </si>
  <si>
    <t>Postrojenja i oprema</t>
  </si>
  <si>
    <t>Nematerijalna proizvedena imovina</t>
  </si>
  <si>
    <t>RASHODI ZA DODAT.ULAG.U NEF.IM.</t>
  </si>
  <si>
    <t>Dodatna ulag.za ostalu nefin.imovinu</t>
  </si>
  <si>
    <t>Knjige, umjet.djela i ostale izložb. vrijed.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</si>
  <si>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</si>
  <si>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</si>
  <si>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</si>
  <si>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</si>
  <si>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</si>
  <si>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OSTALO</t>
  </si>
  <si>
    <t>UKUPNO AKTIVNOST</t>
  </si>
  <si>
    <t xml:space="preserve">Donacije </t>
  </si>
  <si>
    <t>Ukupno (po izvorima)</t>
  </si>
  <si>
    <t>Pomoć</t>
  </si>
  <si>
    <t>Grad Pula - DECENTRALITACIJA</t>
  </si>
  <si>
    <t>Opći prihodi i primici</t>
  </si>
  <si>
    <t>Grad Pula - PRODUŽENI BORAVAK</t>
  </si>
  <si>
    <t>Grad Pula - SOCIJALNI PROGRAM</t>
  </si>
  <si>
    <t>Općinski proračuni</t>
  </si>
  <si>
    <t>Županijski proračun</t>
  </si>
  <si>
    <t>Prihodi za posebne namjene</t>
  </si>
  <si>
    <t>Opći prihodi i primici GRAD PULA</t>
  </si>
  <si>
    <t>Opći prihodi i primici OPĆINE</t>
  </si>
  <si>
    <t>Brojčana oznaka i naziv programa</t>
  </si>
  <si>
    <t>Račun 
rashoda/
izdatka</t>
  </si>
  <si>
    <t xml:space="preserve">Grad Pula </t>
  </si>
  <si>
    <t>Prihodi po posebnim propisima - sufinanciranje</t>
  </si>
  <si>
    <t>Pomoći ŽUPANIJA</t>
  </si>
  <si>
    <t>Pomoći OPĆINE</t>
  </si>
  <si>
    <t>UKUPNO A/Tpr./Kpr.</t>
  </si>
  <si>
    <t>Sveukupno KP</t>
  </si>
  <si>
    <t xml:space="preserve">Prihod od nefin.imov. i nadok.šteta s osn.osig.     </t>
  </si>
  <si>
    <t>Državni proračun</t>
  </si>
  <si>
    <t>SVEUKUPNO</t>
  </si>
  <si>
    <t>SOCIJALNI PROGRAM</t>
  </si>
  <si>
    <t>Ostale naknade građanima i kućanstvima iz proračuna</t>
  </si>
  <si>
    <t>NAKNADE GRAĐANIMA I KUĆANSTVIMA NA TEMELJU OSIG. I DRUGE NAKNADE</t>
  </si>
  <si>
    <t>Prihodi po posebnim propisima 652</t>
  </si>
  <si>
    <t>Prihodi za posebne namjene - HZZ</t>
  </si>
  <si>
    <t>Prihodi po posebnim propisima 65268 HZZ</t>
  </si>
  <si>
    <t>Prihodi od prod. ili zamj. nef. Im. i nak. s naslova osig.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</si>
  <si>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</si>
  <si>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</si>
  <si>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</si>
  <si>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Ostali mnespomenuti prihodi 65269</t>
  </si>
  <si>
    <t>Sastavila:</t>
  </si>
  <si>
    <t>Ravnateljica:</t>
  </si>
  <si>
    <t>Branka Sironić, prof.pedagog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</si>
  <si>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</si>
  <si>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</si>
  <si>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</si>
  <si>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od nefinancijske imovine i nadoknade šteta s osnova osiguranja</t>
  </si>
  <si>
    <t>Namjenski primici od zaduživanja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</si>
  <si>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</si>
  <si>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</si>
  <si>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</si>
  <si>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</si>
  <si>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</si>
  <si>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</si>
  <si>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</si>
  <si>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</si>
  <si>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</si>
  <si>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</si>
  <si>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</si>
  <si>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</si>
  <si>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</si>
  <si>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Decentralizacija</t>
  </si>
  <si>
    <t>primici</t>
  </si>
  <si>
    <t>Prihodi</t>
  </si>
  <si>
    <t>GRADSKA SREDSTVA</t>
  </si>
  <si>
    <t>Sara Rajko</t>
  </si>
  <si>
    <t>Gradski proračun</t>
  </si>
  <si>
    <t>KLASA:</t>
  </si>
  <si>
    <t>URBROJ:</t>
  </si>
  <si>
    <t>Prihodi po posebnim propisima 65268, HZZ</t>
  </si>
  <si>
    <t>AKTIVNOST: POMOĆNICI U NASTAVI</t>
  </si>
  <si>
    <t>UKUPNO POMOĆNICI U NASTAVI</t>
  </si>
  <si>
    <t xml:space="preserve">Opći prihodi i primici- Grad Pula </t>
  </si>
  <si>
    <t>Grad Pula - POMOĆNICI U NASTAVI</t>
  </si>
  <si>
    <t>Prihodi po posebnim propisima 63414 HZZ</t>
  </si>
  <si>
    <t>Pomoći EU</t>
  </si>
  <si>
    <t>AKTIVNOST:  ŠKOLSKA ZADRUGA</t>
  </si>
  <si>
    <t xml:space="preserve">Ostali mnespomenuti prihodi </t>
  </si>
  <si>
    <t>2020.</t>
  </si>
  <si>
    <t>Ukupno prihodi i primici za 2019.</t>
  </si>
  <si>
    <t>Ukupno prihodi i primici za 2020.</t>
  </si>
  <si>
    <t>Prihodi - školska zadruga</t>
  </si>
  <si>
    <t>Procjena 2021.</t>
  </si>
  <si>
    <t>Ukupno prihodi i primici za 2021.</t>
  </si>
  <si>
    <t>Proračunski korisnici drž.proračuna PATHS</t>
  </si>
  <si>
    <t xml:space="preserve"> Plan 2020.</t>
  </si>
  <si>
    <t>Procjena 2021</t>
  </si>
  <si>
    <t>Procjena 2022.</t>
  </si>
  <si>
    <t>Plan 2020.</t>
  </si>
  <si>
    <t xml:space="preserve"> FINANCIJSKI PLAN ZA 2020. GODINU  </t>
  </si>
  <si>
    <t>AKTIVNOST: ADMINISTRATIVNO, TEHNIČKO I STUČNO OSOBLJE</t>
  </si>
  <si>
    <t>PLAN 
2020.</t>
  </si>
  <si>
    <t>OSTALO projekti</t>
  </si>
  <si>
    <t>Projekti</t>
  </si>
  <si>
    <t>63612-MZO</t>
  </si>
  <si>
    <t>Prijedlog plana 
za 2020.</t>
  </si>
  <si>
    <t>Projekcija plana
za 2021.</t>
  </si>
  <si>
    <t>Projekcija plana 
za 2022.</t>
  </si>
  <si>
    <t>PRIJEDLOG FINANCIJSKOG PLANA (OŠ MONTE ZARO)  ZA 2020. I                                                                                                                                                PROJEKCIJA PLANA ZA  2021. I 2022. GODINU</t>
  </si>
  <si>
    <t>Opći prihodi i primici MZO</t>
  </si>
  <si>
    <t>MZO- plaće</t>
  </si>
  <si>
    <t>400-02/19-01/01</t>
  </si>
  <si>
    <t>2168/01-55-52-03-19-1</t>
  </si>
  <si>
    <t>2022.</t>
  </si>
  <si>
    <t>Pula, 06.11.2019.</t>
  </si>
  <si>
    <t>661- Škol.zadruga</t>
  </si>
  <si>
    <t>671- šk.shema voće i mlijko</t>
  </si>
  <si>
    <t>671- Pomoćnici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</si>
</sst>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#,##0_ ;[Red]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_k_n"/>
    <numFmt numFmtId="173" formatCode="#,##0\ _k_n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1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2"/>
      <name val="Cambria"/>
      <family val="1"/>
    </font>
    <font>
      <b/>
      <sz val="11"/>
      <color indexed="12"/>
      <name val="Cambria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6FF"/>
      <name val="Cambria"/>
      <family val="1"/>
    </font>
    <font>
      <b/>
      <sz val="11"/>
      <color rgb="FF0066FF"/>
      <name val="Cambria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>
        <color rgb="FF0000CC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 quotePrefix="1">
      <alignment horizontal="left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Border="1" applyAlignment="1" applyProtection="1" quotePrefix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3" fontId="3" fillId="0" borderId="0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 readingOrder="1"/>
      <protection locked="0"/>
    </xf>
    <xf numFmtId="1" fontId="4" fillId="0" borderId="0" xfId="0" applyNumberFormat="1" applyFont="1" applyFill="1" applyBorder="1" applyAlignment="1" applyProtection="1">
      <alignment horizontal="left" readingOrder="1"/>
      <protection locked="0"/>
    </xf>
    <xf numFmtId="1" fontId="4" fillId="0" borderId="0" xfId="0" applyNumberFormat="1" applyFont="1" applyFill="1" applyBorder="1" applyAlignment="1" applyProtection="1" quotePrefix="1">
      <alignment horizontal="center"/>
      <protection locked="0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10" xfId="0" applyNumberFormat="1" applyFont="1" applyFill="1" applyBorder="1" applyAlignment="1">
      <alignment/>
    </xf>
    <xf numFmtId="3" fontId="13" fillId="0" borderId="0" xfId="0" applyNumberFormat="1" applyFont="1" applyFill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3" fontId="3" fillId="0" borderId="0" xfId="5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left" vertical="justify" wrapText="1"/>
    </xf>
    <xf numFmtId="3" fontId="8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 quotePrefix="1">
      <alignment horizontal="left"/>
    </xf>
    <xf numFmtId="3" fontId="13" fillId="0" borderId="0" xfId="0" applyNumberFormat="1" applyFont="1" applyFill="1" applyAlignment="1">
      <alignment wrapText="1"/>
    </xf>
    <xf numFmtId="0" fontId="4" fillId="0" borderId="10" xfId="0" applyNumberFormat="1" applyFont="1" applyFill="1" applyBorder="1" applyAlignment="1" applyProtection="1">
      <alignment horizontal="right" vertical="center" readingOrder="1"/>
      <protection/>
    </xf>
    <xf numFmtId="0" fontId="4" fillId="0" borderId="0" xfId="0" applyNumberFormat="1" applyFont="1" applyFill="1" applyAlignment="1" applyProtection="1">
      <alignment horizontal="left" vertical="center" readingOrder="1"/>
      <protection/>
    </xf>
    <xf numFmtId="3" fontId="4" fillId="0" borderId="10" xfId="0" applyNumberFormat="1" applyFont="1" applyFill="1" applyBorder="1" applyAlignment="1" applyProtection="1">
      <alignment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6" fillId="0" borderId="10" xfId="0" applyNumberFormat="1" applyFont="1" applyFill="1" applyBorder="1" applyAlignment="1" applyProtection="1">
      <alignment vertical="center" readingOrder="1"/>
      <protection/>
    </xf>
    <xf numFmtId="3" fontId="4" fillId="0" borderId="10" xfId="0" applyNumberFormat="1" applyFont="1" applyFill="1" applyBorder="1" applyAlignment="1" applyProtection="1">
      <alignment vertical="center" wrapText="1" readingOrder="1"/>
      <protection/>
    </xf>
    <xf numFmtId="0" fontId="6" fillId="0" borderId="10" xfId="0" applyNumberFormat="1" applyFont="1" applyFill="1" applyBorder="1" applyAlignment="1" applyProtection="1">
      <alignment vertical="center" wrapText="1" readingOrder="1"/>
      <protection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>
      <alignment horizontal="right" vertical="center" readingOrder="1"/>
    </xf>
    <xf numFmtId="0" fontId="4" fillId="0" borderId="10" xfId="0" applyNumberFormat="1" applyFont="1" applyFill="1" applyBorder="1" applyAlignment="1">
      <alignment vertical="center" readingOrder="1"/>
    </xf>
    <xf numFmtId="3" fontId="4" fillId="0" borderId="1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 wrapText="1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 quotePrefix="1">
      <alignment horizontal="left" vertical="center"/>
    </xf>
    <xf numFmtId="3" fontId="10" fillId="0" borderId="15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 quotePrefix="1">
      <alignment horizontal="center" vertical="center"/>
    </xf>
    <xf numFmtId="3" fontId="15" fillId="0" borderId="10" xfId="0" applyNumberFormat="1" applyFont="1" applyFill="1" applyBorder="1" applyAlignment="1" quotePrefix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 wrapText="1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1" fontId="18" fillId="34" borderId="18" xfId="0" applyNumberFormat="1" applyFont="1" applyFill="1" applyBorder="1" applyAlignment="1">
      <alignment horizontal="right" vertical="top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left" wrapText="1"/>
    </xf>
    <xf numFmtId="3" fontId="0" fillId="0" borderId="11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left" vertical="top" wrapText="1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left" wrapText="1"/>
    </xf>
    <xf numFmtId="3" fontId="0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1" fontId="18" fillId="0" borderId="30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1" fontId="18" fillId="0" borderId="18" xfId="0" applyNumberFormat="1" applyFont="1" applyFill="1" applyBorder="1" applyAlignment="1">
      <alignment horizontal="right" vertical="top" wrapText="1"/>
    </xf>
    <xf numFmtId="1" fontId="18" fillId="0" borderId="34" xfId="0" applyNumberFormat="1" applyFont="1" applyFill="1" applyBorder="1" applyAlignment="1">
      <alignment horizontal="left" wrapText="1"/>
    </xf>
    <xf numFmtId="0" fontId="18" fillId="0" borderId="35" xfId="0" applyFont="1" applyBorder="1" applyAlignment="1">
      <alignment vertical="center" wrapText="1"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wrapText="1"/>
    </xf>
    <xf numFmtId="1" fontId="0" fillId="0" borderId="2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38" xfId="0" applyFont="1" applyBorder="1" applyAlignment="1" quotePrefix="1">
      <alignment horizontal="left" vertical="center" wrapText="1"/>
    </xf>
    <xf numFmtId="0" fontId="23" fillId="0" borderId="38" xfId="0" applyFont="1" applyBorder="1" applyAlignment="1" quotePrefix="1">
      <alignment horizontal="center" vertical="center" wrapText="1"/>
    </xf>
    <xf numFmtId="0" fontId="22" fillId="0" borderId="38" xfId="0" applyNumberFormat="1" applyFont="1" applyFill="1" applyBorder="1" applyAlignment="1" applyProtection="1" quotePrefix="1">
      <alignment horizontal="left" vertical="center"/>
      <protection/>
    </xf>
    <xf numFmtId="0" fontId="17" fillId="0" borderId="0" xfId="0" applyNumberFormat="1" applyFont="1" applyFill="1" applyBorder="1" applyAlignment="1" applyProtection="1" quotePrefix="1">
      <alignment horizontal="center" vertical="center"/>
      <protection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 quotePrefix="1">
      <alignment horizontal="left"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13" xfId="0" applyFont="1" applyBorder="1" applyAlignment="1" quotePrefix="1">
      <alignment horizontal="left" wrapText="1"/>
    </xf>
    <xf numFmtId="0" fontId="27" fillId="0" borderId="38" xfId="0" applyFont="1" applyBorder="1" applyAlignment="1" quotePrefix="1">
      <alignment horizontal="left" wrapText="1"/>
    </xf>
    <xf numFmtId="0" fontId="27" fillId="0" borderId="38" xfId="0" applyFont="1" applyBorder="1" applyAlignment="1" quotePrefix="1">
      <alignment horizontal="center" wrapText="1"/>
    </xf>
    <xf numFmtId="0" fontId="27" fillId="0" borderId="38" xfId="0" applyNumberFormat="1" applyFont="1" applyFill="1" applyBorder="1" applyAlignment="1" applyProtection="1" quotePrefix="1">
      <alignment horizontal="left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0" fontId="0" fillId="0" borderId="38" xfId="0" applyNumberFormat="1" applyFont="1" applyFill="1" applyBorder="1" applyAlignment="1" applyProtection="1">
      <alignment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0" fontId="22" fillId="0" borderId="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0" fontId="19" fillId="0" borderId="13" xfId="0" applyFont="1" applyBorder="1" applyAlignment="1">
      <alignment horizontal="left"/>
    </xf>
    <xf numFmtId="0" fontId="29" fillId="0" borderId="38" xfId="0" applyNumberFormat="1" applyFont="1" applyFill="1" applyBorder="1" applyAlignment="1" applyProtection="1">
      <alignment wrapText="1"/>
      <protection/>
    </xf>
    <xf numFmtId="3" fontId="27" fillId="0" borderId="13" xfId="0" applyNumberFormat="1" applyFont="1" applyBorder="1" applyAlignment="1">
      <alignment horizontal="right"/>
    </xf>
    <xf numFmtId="0" fontId="27" fillId="0" borderId="38" xfId="0" applyFont="1" applyBorder="1" applyAlignment="1" quotePrefix="1">
      <alignment horizontal="left"/>
    </xf>
    <xf numFmtId="0" fontId="27" fillId="0" borderId="38" xfId="0" applyNumberFormat="1" applyFont="1" applyFill="1" applyBorder="1" applyAlignment="1" applyProtection="1">
      <alignment wrapText="1"/>
      <protection/>
    </xf>
    <xf numFmtId="0" fontId="29" fillId="0" borderId="38" xfId="0" applyNumberFormat="1" applyFont="1" applyFill="1" applyBorder="1" applyAlignment="1" applyProtection="1">
      <alignment horizontal="center" wrapText="1"/>
      <protection/>
    </xf>
    <xf numFmtId="0" fontId="28" fillId="0" borderId="1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3" fontId="4" fillId="0" borderId="23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 wrapText="1"/>
    </xf>
    <xf numFmtId="3" fontId="4" fillId="0" borderId="39" xfId="0" applyNumberFormat="1" applyFont="1" applyFill="1" applyBorder="1" applyAlignment="1">
      <alignment/>
    </xf>
    <xf numFmtId="0" fontId="18" fillId="0" borderId="4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left" wrapText="1"/>
    </xf>
    <xf numFmtId="3" fontId="8" fillId="0" borderId="15" xfId="0" applyNumberFormat="1" applyFont="1" applyFill="1" applyBorder="1" applyAlignment="1">
      <alignment/>
    </xf>
    <xf numFmtId="0" fontId="66" fillId="0" borderId="43" xfId="0" applyNumberFormat="1" applyFont="1" applyFill="1" applyBorder="1" applyAlignment="1">
      <alignment horizontal="center" vertical="center"/>
    </xf>
    <xf numFmtId="0" fontId="67" fillId="0" borderId="43" xfId="0" applyNumberFormat="1" applyFont="1" applyFill="1" applyBorder="1" applyAlignment="1" quotePrefix="1">
      <alignment horizontal="left" vertical="center"/>
    </xf>
    <xf numFmtId="3" fontId="67" fillId="0" borderId="43" xfId="0" applyNumberFormat="1" applyFont="1" applyFill="1" applyBorder="1" applyAlignment="1">
      <alignment vertical="center"/>
    </xf>
    <xf numFmtId="3" fontId="66" fillId="0" borderId="43" xfId="0" applyNumberFormat="1" applyFont="1" applyFill="1" applyBorder="1" applyAlignment="1">
      <alignment horizontal="right"/>
    </xf>
    <xf numFmtId="3" fontId="66" fillId="0" borderId="43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 quotePrefix="1">
      <alignment horizontal="left" vertical="center"/>
    </xf>
    <xf numFmtId="3" fontId="67" fillId="0" borderId="0" xfId="0" applyNumberFormat="1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quotePrefix="1">
      <alignment horizontal="center" vertical="center"/>
    </xf>
    <xf numFmtId="3" fontId="4" fillId="0" borderId="15" xfId="0" applyNumberFormat="1" applyFont="1" applyFill="1" applyBorder="1" applyAlignment="1">
      <alignment/>
    </xf>
    <xf numFmtId="1" fontId="18" fillId="34" borderId="44" xfId="0" applyNumberFormat="1" applyFont="1" applyFill="1" applyBorder="1" applyAlignment="1">
      <alignment horizontal="left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34" borderId="47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right" vertical="center" indent="1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20" borderId="10" xfId="0" applyNumberFormat="1" applyFont="1" applyFill="1" applyBorder="1" applyAlignment="1">
      <alignment horizontal="center" vertical="center" wrapText="1" readingOrder="1"/>
    </xf>
    <xf numFmtId="3" fontId="5" fillId="20" borderId="10" xfId="0" applyNumberFormat="1" applyFont="1" applyFill="1" applyBorder="1" applyAlignment="1">
      <alignment horizontal="center" vertical="center" wrapText="1" readingOrder="1"/>
    </xf>
    <xf numFmtId="3" fontId="5" fillId="20" borderId="10" xfId="0" applyNumberFormat="1" applyFont="1" applyFill="1" applyBorder="1" applyAlignment="1">
      <alignment horizontal="center" vertical="center" wrapText="1" readingOrder="1"/>
    </xf>
    <xf numFmtId="3" fontId="7" fillId="20" borderId="10" xfId="0" applyNumberFormat="1" applyFont="1" applyFill="1" applyBorder="1" applyAlignment="1">
      <alignment horizontal="center" vertical="center" wrapText="1" readingOrder="1"/>
    </xf>
    <xf numFmtId="3" fontId="3" fillId="20" borderId="10" xfId="0" applyNumberFormat="1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20" borderId="10" xfId="0" applyNumberFormat="1" applyFont="1" applyFill="1" applyBorder="1" applyAlignment="1">
      <alignment horizontal="center" vertical="center" wrapText="1" readingOrder="1"/>
    </xf>
    <xf numFmtId="3" fontId="12" fillId="20" borderId="10" xfId="0" applyNumberFormat="1" applyFont="1" applyFill="1" applyBorder="1" applyAlignment="1">
      <alignment horizontal="center" vertical="center" wrapText="1" readingOrder="1"/>
    </xf>
    <xf numFmtId="3" fontId="5" fillId="20" borderId="10" xfId="0" applyNumberFormat="1" applyFont="1" applyFill="1" applyBorder="1" applyAlignment="1">
      <alignment horizontal="center" vertical="center" wrapText="1"/>
    </xf>
    <xf numFmtId="3" fontId="7" fillId="20" borderId="10" xfId="0" applyNumberFormat="1" applyFont="1" applyFill="1" applyBorder="1" applyAlignment="1">
      <alignment horizontal="center" vertical="center" wrapText="1" readingOrder="1"/>
    </xf>
    <xf numFmtId="3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3" fontId="7" fillId="20" borderId="10" xfId="0" applyNumberFormat="1" applyFont="1" applyFill="1" applyBorder="1" applyAlignment="1">
      <alignment horizontal="center" vertical="center" wrapText="1"/>
    </xf>
    <xf numFmtId="3" fontId="4" fillId="35" borderId="4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15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4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 readingOrder="1"/>
    </xf>
    <xf numFmtId="3" fontId="5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 readingOrder="1"/>
    </xf>
    <xf numFmtId="3" fontId="4" fillId="36" borderId="10" xfId="0" applyNumberFormat="1" applyFont="1" applyFill="1" applyBorder="1" applyAlignment="1">
      <alignment horizontal="center" vertical="center" wrapText="1" readingOrder="1"/>
    </xf>
    <xf numFmtId="3" fontId="7" fillId="36" borderId="10" xfId="0" applyNumberFormat="1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wrapText="1"/>
    </xf>
    <xf numFmtId="0" fontId="18" fillId="0" borderId="30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/>
    </xf>
    <xf numFmtId="0" fontId="18" fillId="0" borderId="11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1" fontId="0" fillId="34" borderId="12" xfId="0" applyNumberFormat="1" applyFont="1" applyFill="1" applyBorder="1" applyAlignment="1">
      <alignment horizontal="left" wrapText="1"/>
    </xf>
    <xf numFmtId="173" fontId="0" fillId="0" borderId="22" xfId="0" applyNumberFormat="1" applyFont="1" applyBorder="1" applyAlignment="1">
      <alignment horizontal="center"/>
    </xf>
    <xf numFmtId="173" fontId="0" fillId="0" borderId="22" xfId="0" applyNumberFormat="1" applyFont="1" applyFill="1" applyBorder="1" applyAlignment="1">
      <alignment/>
    </xf>
    <xf numFmtId="173" fontId="0" fillId="0" borderId="22" xfId="0" applyNumberFormat="1" applyFont="1" applyFill="1" applyBorder="1" applyAlignment="1">
      <alignment horizontal="center"/>
    </xf>
    <xf numFmtId="173" fontId="0" fillId="0" borderId="25" xfId="0" applyNumberFormat="1" applyFont="1" applyFill="1" applyBorder="1" applyAlignment="1">
      <alignment/>
    </xf>
    <xf numFmtId="173" fontId="0" fillId="0" borderId="30" xfId="0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vertical="center" wrapText="1"/>
    </xf>
    <xf numFmtId="173" fontId="0" fillId="0" borderId="22" xfId="0" applyNumberFormat="1" applyFont="1" applyBorder="1" applyAlignment="1">
      <alignment vertical="center" wrapText="1"/>
    </xf>
    <xf numFmtId="173" fontId="0" fillId="0" borderId="11" xfId="0" applyNumberFormat="1" applyFont="1" applyBorder="1" applyAlignment="1">
      <alignment horizontal="center" vertical="center" wrapText="1"/>
    </xf>
    <xf numFmtId="173" fontId="0" fillId="0" borderId="11" xfId="0" applyNumberFormat="1" applyFont="1" applyBorder="1" applyAlignment="1">
      <alignment/>
    </xf>
    <xf numFmtId="173" fontId="0" fillId="0" borderId="40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/>
    </xf>
    <xf numFmtId="173" fontId="0" fillId="0" borderId="22" xfId="0" applyNumberFormat="1" applyFont="1" applyBorder="1" applyAlignment="1">
      <alignment/>
    </xf>
    <xf numFmtId="173" fontId="0" fillId="0" borderId="25" xfId="0" applyNumberFormat="1" applyFont="1" applyBorder="1" applyAlignment="1">
      <alignment/>
    </xf>
    <xf numFmtId="173" fontId="0" fillId="0" borderId="18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4" fillId="0" borderId="23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68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 indent="1"/>
    </xf>
    <xf numFmtId="0" fontId="4" fillId="0" borderId="16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horizontal="left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3" fontId="4" fillId="0" borderId="51" xfId="0" applyNumberFormat="1" applyFont="1" applyFill="1" applyBorder="1" applyAlignment="1">
      <alignment horizontal="left" wrapText="1"/>
    </xf>
    <xf numFmtId="3" fontId="4" fillId="0" borderId="39" xfId="0" applyNumberFormat="1" applyFont="1" applyFill="1" applyBorder="1" applyAlignment="1">
      <alignment horizontal="left" wrapText="1"/>
    </xf>
    <xf numFmtId="3" fontId="4" fillId="0" borderId="23" xfId="0" applyNumberFormat="1" applyFont="1" applyFill="1" applyBorder="1" applyAlignment="1">
      <alignment horizontal="left" vertical="justify"/>
    </xf>
    <xf numFmtId="3" fontId="4" fillId="0" borderId="11" xfId="0" applyNumberFormat="1" applyFont="1" applyFill="1" applyBorder="1" applyAlignment="1">
      <alignment horizontal="left" vertical="justify"/>
    </xf>
    <xf numFmtId="3" fontId="6" fillId="35" borderId="52" xfId="0" applyNumberFormat="1" applyFont="1" applyFill="1" applyBorder="1" applyAlignment="1">
      <alignment horizontal="center" vertical="center"/>
    </xf>
    <xf numFmtId="3" fontId="6" fillId="35" borderId="5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Alignment="1">
      <alignment horizontal="center" vertical="center"/>
    </xf>
    <xf numFmtId="3" fontId="4" fillId="0" borderId="2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11" fillId="0" borderId="15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35" borderId="13" xfId="0" applyNumberFormat="1" applyFont="1" applyFill="1" applyBorder="1" applyAlignment="1">
      <alignment horizontal="center" vertical="center"/>
    </xf>
    <xf numFmtId="0" fontId="4" fillId="35" borderId="38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 applyProtection="1" quotePrefix="1">
      <alignment horizontal="left" wrapText="1"/>
      <protection/>
    </xf>
    <xf numFmtId="3" fontId="18" fillId="0" borderId="31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wrapText="1"/>
      <protection/>
    </xf>
    <xf numFmtId="0" fontId="20" fillId="0" borderId="38" xfId="0" applyNumberFormat="1" applyFont="1" applyFill="1" applyBorder="1" applyAlignment="1" applyProtection="1">
      <alignment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19" fillId="0" borderId="13" xfId="0" applyFont="1" applyBorder="1" applyAlignment="1" quotePrefix="1">
      <alignment horizontal="left"/>
    </xf>
    <xf numFmtId="0" fontId="19" fillId="0" borderId="13" xfId="0" applyNumberFormat="1" applyFont="1" applyFill="1" applyBorder="1" applyAlignment="1" applyProtection="1" quotePrefix="1">
      <alignment horizontal="left" wrapText="1"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wrapText="1"/>
      <protection/>
    </xf>
    <xf numFmtId="0" fontId="29" fillId="0" borderId="38" xfId="0" applyNumberFormat="1" applyFont="1" applyFill="1" applyBorder="1" applyAlignment="1" applyProtection="1">
      <alignment wrapText="1"/>
      <protection/>
    </xf>
    <xf numFmtId="0" fontId="17" fillId="0" borderId="3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960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960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87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87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view="pageBreakPreview" zoomScale="66" zoomScaleSheetLayoutView="66" zoomScalePageLayoutView="0" workbookViewId="0" topLeftCell="A106">
      <selection activeCell="N140" sqref="N140"/>
    </sheetView>
  </sheetViews>
  <sheetFormatPr defaultColWidth="9.140625" defaultRowHeight="12.75"/>
  <cols>
    <col min="1" max="1" width="12.00390625" style="152" customWidth="1"/>
    <col min="2" max="2" width="47.7109375" style="153" customWidth="1"/>
    <col min="3" max="3" width="15.57421875" style="2" customWidth="1"/>
    <col min="4" max="4" width="15.57421875" style="4" customWidth="1"/>
    <col min="5" max="5" width="15.57421875" style="2" customWidth="1"/>
    <col min="6" max="6" width="14.7109375" style="2" customWidth="1"/>
    <col min="7" max="7" width="15.57421875" style="2" customWidth="1"/>
    <col min="8" max="9" width="13.140625" style="2" customWidth="1"/>
    <col min="10" max="10" width="12.00390625" style="2" customWidth="1"/>
    <col min="11" max="11" width="13.421875" style="2" customWidth="1"/>
    <col min="12" max="14" width="14.140625" style="2" customWidth="1"/>
    <col min="15" max="15" width="13.7109375" style="2" customWidth="1"/>
    <col min="16" max="16" width="21.28125" style="2" customWidth="1"/>
    <col min="17" max="16384" width="9.140625" style="2" customWidth="1"/>
  </cols>
  <sheetData>
    <row r="1" spans="1:12" s="8" customFormat="1" ht="16.5" customHeight="1">
      <c r="A1" s="375" t="s">
        <v>119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s="45" customFormat="1" ht="16.5" customHeight="1">
      <c r="A2" s="56"/>
      <c r="B2" s="57" t="s">
        <v>134</v>
      </c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1:12" s="8" customFormat="1" ht="9.75" customHeight="1">
      <c r="A3" s="59"/>
      <c r="D3" s="60"/>
      <c r="G3" s="61"/>
      <c r="H3" s="61"/>
      <c r="I3" s="61"/>
      <c r="J3" s="61"/>
      <c r="K3" s="61"/>
      <c r="L3" s="61"/>
    </row>
    <row r="4" spans="1:12" ht="38.25" customHeight="1" thickBot="1">
      <c r="A4" s="381" t="s">
        <v>5</v>
      </c>
      <c r="B4" s="382"/>
      <c r="C4" s="317" t="s">
        <v>118</v>
      </c>
      <c r="D4" s="62"/>
      <c r="E4" s="62"/>
      <c r="G4" s="63"/>
      <c r="H4" s="64"/>
      <c r="I4" s="64"/>
      <c r="J4" s="62"/>
      <c r="K4" s="62"/>
      <c r="L4" s="63"/>
    </row>
    <row r="5" spans="1:12" ht="21.75" customHeight="1" thickTop="1">
      <c r="A5" s="268" t="s">
        <v>38</v>
      </c>
      <c r="B5" s="66" t="s">
        <v>39</v>
      </c>
      <c r="C5" s="67">
        <f>C37</f>
        <v>256340</v>
      </c>
      <c r="D5" s="68"/>
      <c r="E5" s="68"/>
      <c r="G5" s="69"/>
      <c r="H5" s="54"/>
      <c r="I5" s="54"/>
      <c r="J5" s="54"/>
      <c r="K5" s="54"/>
      <c r="L5" s="63"/>
    </row>
    <row r="6" spans="1:12" ht="15.75" customHeight="1">
      <c r="A6" s="269" t="s">
        <v>40</v>
      </c>
      <c r="B6" s="70" t="s">
        <v>41</v>
      </c>
      <c r="C6" s="67">
        <f>D57</f>
        <v>183100</v>
      </c>
      <c r="D6" s="68"/>
      <c r="E6" s="68"/>
      <c r="G6" s="71"/>
      <c r="H6" s="72"/>
      <c r="I6" s="72"/>
      <c r="J6" s="72"/>
      <c r="K6" s="72"/>
      <c r="L6" s="63"/>
    </row>
    <row r="7" spans="1:12" ht="15.75" customHeight="1">
      <c r="A7" s="269" t="s">
        <v>92</v>
      </c>
      <c r="B7" s="70" t="s">
        <v>130</v>
      </c>
      <c r="C7" s="67">
        <f>SUM(C136)</f>
        <v>5299592</v>
      </c>
      <c r="D7" s="68"/>
      <c r="E7" s="68"/>
      <c r="G7" s="71"/>
      <c r="H7" s="72"/>
      <c r="I7" s="72"/>
      <c r="J7" s="72"/>
      <c r="K7" s="72"/>
      <c r="L7" s="63"/>
    </row>
    <row r="8" spans="1:12" ht="16.5" customHeight="1">
      <c r="A8" s="269" t="s">
        <v>40</v>
      </c>
      <c r="B8" s="70" t="s">
        <v>42</v>
      </c>
      <c r="C8" s="67">
        <f>SUM(D102)</f>
        <v>72000</v>
      </c>
      <c r="D8" s="68"/>
      <c r="E8" s="68"/>
      <c r="G8" s="71"/>
      <c r="H8" s="72"/>
      <c r="I8" s="72"/>
      <c r="J8" s="72"/>
      <c r="K8" s="72"/>
      <c r="L8" s="63"/>
    </row>
    <row r="9" spans="1:12" ht="17.25" customHeight="1">
      <c r="A9" s="269" t="s">
        <v>40</v>
      </c>
      <c r="B9" s="156" t="s">
        <v>103</v>
      </c>
      <c r="C9" s="157">
        <f>SUM(D120)</f>
        <v>246980</v>
      </c>
      <c r="D9" s="68"/>
      <c r="E9" s="68"/>
      <c r="G9" s="71"/>
      <c r="H9" s="72"/>
      <c r="I9" s="72"/>
      <c r="J9" s="72"/>
      <c r="K9" s="72"/>
      <c r="L9" s="63"/>
    </row>
    <row r="10" spans="1:12" ht="17.25" customHeight="1">
      <c r="A10" s="386" t="s">
        <v>96</v>
      </c>
      <c r="B10" s="387"/>
      <c r="C10" s="266">
        <f>I83</f>
        <v>0</v>
      </c>
      <c r="D10" s="68"/>
      <c r="E10" s="68"/>
      <c r="G10" s="71"/>
      <c r="H10" s="72"/>
      <c r="I10" s="72"/>
      <c r="J10" s="72"/>
      <c r="K10" s="72"/>
      <c r="L10" s="63"/>
    </row>
    <row r="11" spans="1:12" ht="15.75">
      <c r="A11" s="268" t="s">
        <v>43</v>
      </c>
      <c r="B11" s="73"/>
      <c r="C11" s="67">
        <f>J123</f>
        <v>100000</v>
      </c>
      <c r="D11" s="68"/>
      <c r="E11" s="68"/>
      <c r="G11" s="71"/>
      <c r="H11" s="72"/>
      <c r="I11" s="72"/>
      <c r="J11" s="72"/>
      <c r="K11" s="72"/>
      <c r="L11" s="63"/>
    </row>
    <row r="12" spans="1:12" ht="15.75">
      <c r="A12" s="268" t="s">
        <v>93</v>
      </c>
      <c r="B12" s="73" t="s">
        <v>94</v>
      </c>
      <c r="C12" s="67"/>
      <c r="D12" s="68"/>
      <c r="E12" s="68"/>
      <c r="G12" s="71"/>
      <c r="H12" s="72"/>
      <c r="I12" s="72"/>
      <c r="J12" s="72"/>
      <c r="K12" s="72"/>
      <c r="L12" s="63"/>
    </row>
    <row r="13" spans="1:12" ht="15.75">
      <c r="A13" s="268" t="s">
        <v>44</v>
      </c>
      <c r="B13" s="74"/>
      <c r="C13" s="67">
        <f>H83</f>
        <v>30000</v>
      </c>
      <c r="D13" s="68"/>
      <c r="E13" s="68"/>
      <c r="G13" s="71"/>
      <c r="H13" s="72"/>
      <c r="I13" s="72"/>
      <c r="J13" s="72"/>
      <c r="K13" s="72"/>
      <c r="L13" s="63"/>
    </row>
    <row r="14" spans="1:12" ht="15.75">
      <c r="A14" s="379" t="s">
        <v>45</v>
      </c>
      <c r="B14" s="380"/>
      <c r="C14" s="67">
        <f>F57+F83+F120</f>
        <v>450000</v>
      </c>
      <c r="D14" s="68"/>
      <c r="E14" s="68"/>
      <c r="G14" s="75"/>
      <c r="H14" s="72"/>
      <c r="I14" s="72"/>
      <c r="J14" s="72"/>
      <c r="K14" s="72"/>
      <c r="L14" s="63"/>
    </row>
    <row r="15" spans="1:12" ht="15.75">
      <c r="A15" s="379" t="s">
        <v>63</v>
      </c>
      <c r="B15" s="380"/>
      <c r="C15" s="67">
        <f>M83</f>
        <v>15000</v>
      </c>
      <c r="D15" s="68"/>
      <c r="E15" s="68"/>
      <c r="G15" s="75"/>
      <c r="H15" s="72"/>
      <c r="I15" s="72"/>
      <c r="J15" s="72"/>
      <c r="K15" s="72"/>
      <c r="L15" s="63"/>
    </row>
    <row r="16" spans="1:12" ht="15.75">
      <c r="A16" s="379" t="s">
        <v>107</v>
      </c>
      <c r="B16" s="380"/>
      <c r="C16" s="67">
        <f>N83</f>
        <v>10000</v>
      </c>
      <c r="D16" s="68"/>
      <c r="E16" s="68"/>
      <c r="G16" s="75"/>
      <c r="H16" s="72"/>
      <c r="I16" s="72"/>
      <c r="J16" s="72"/>
      <c r="K16" s="72"/>
      <c r="L16" s="63"/>
    </row>
    <row r="17" spans="1:12" ht="15.75">
      <c r="A17" s="379" t="s">
        <v>57</v>
      </c>
      <c r="B17" s="380"/>
      <c r="C17" s="67">
        <f>SUM(E83,E102,E120)</f>
        <v>472000</v>
      </c>
      <c r="D17" s="68"/>
      <c r="E17" s="68"/>
      <c r="G17" s="75"/>
      <c r="H17" s="72"/>
      <c r="I17" s="72"/>
      <c r="J17" s="72"/>
      <c r="K17" s="72"/>
      <c r="L17" s="63"/>
    </row>
    <row r="18" spans="1:12" ht="15.75" customHeight="1">
      <c r="A18" s="379" t="s">
        <v>111</v>
      </c>
      <c r="B18" s="380"/>
      <c r="C18" s="67">
        <f>C92</f>
        <v>2000</v>
      </c>
      <c r="D18" s="68"/>
      <c r="E18" s="68"/>
      <c r="G18" s="75"/>
      <c r="H18" s="72"/>
      <c r="I18" s="72"/>
      <c r="J18" s="72"/>
      <c r="K18" s="72"/>
      <c r="L18" s="63"/>
    </row>
    <row r="19" spans="1:12" ht="15.75" customHeight="1">
      <c r="A19" s="364" t="s">
        <v>1</v>
      </c>
      <c r="B19" s="365"/>
      <c r="C19" s="67">
        <f>K83</f>
        <v>8000</v>
      </c>
      <c r="D19" s="68"/>
      <c r="E19" s="68"/>
      <c r="G19" s="69"/>
      <c r="H19" s="54"/>
      <c r="I19" s="54"/>
      <c r="J19" s="54"/>
      <c r="K19" s="54"/>
      <c r="L19" s="63"/>
    </row>
    <row r="20" spans="1:12" ht="15.75" customHeight="1">
      <c r="A20" s="364" t="s">
        <v>123</v>
      </c>
      <c r="B20" s="374"/>
      <c r="C20" s="67">
        <f>SUM(G83)</f>
        <v>0</v>
      </c>
      <c r="D20" s="68"/>
      <c r="E20" s="68"/>
      <c r="G20" s="69"/>
      <c r="H20" s="54"/>
      <c r="I20" s="54"/>
      <c r="J20" s="54"/>
      <c r="K20" s="54"/>
      <c r="L20" s="63"/>
    </row>
    <row r="21" spans="1:12" ht="15.75">
      <c r="A21" s="377" t="s">
        <v>65</v>
      </c>
      <c r="B21" s="378"/>
      <c r="C21" s="270">
        <f>L83</f>
        <v>7000</v>
      </c>
      <c r="D21" s="68"/>
      <c r="E21" s="68"/>
      <c r="G21" s="76"/>
      <c r="H21" s="54"/>
      <c r="I21" s="54"/>
      <c r="J21" s="54"/>
      <c r="K21" s="54"/>
      <c r="L21" s="63"/>
    </row>
    <row r="22" spans="1:12" ht="21.75" customHeight="1">
      <c r="A22" s="393" t="s">
        <v>58</v>
      </c>
      <c r="B22" s="394"/>
      <c r="C22" s="77">
        <f>SUM(C5:C21)</f>
        <v>7152012</v>
      </c>
      <c r="D22" s="54"/>
      <c r="E22" s="54"/>
      <c r="G22" s="69"/>
      <c r="H22" s="54"/>
      <c r="I22" s="54"/>
      <c r="J22" s="54"/>
      <c r="K22" s="54"/>
      <c r="L22" s="63"/>
    </row>
    <row r="23" spans="1:16" ht="15.75">
      <c r="A23" s="78"/>
      <c r="B23" s="78"/>
      <c r="C23" s="79"/>
      <c r="D23" s="54"/>
      <c r="E23" s="54"/>
      <c r="G23" s="69"/>
      <c r="H23" s="54"/>
      <c r="I23" s="54"/>
      <c r="J23" s="54"/>
      <c r="K23" s="54"/>
      <c r="L23" s="63"/>
      <c r="O23" s="80"/>
      <c r="P23" s="80"/>
    </row>
    <row r="24" spans="1:6" ht="15.75">
      <c r="A24" s="65"/>
      <c r="B24" s="65"/>
      <c r="C24" s="54"/>
      <c r="D24" s="54"/>
      <c r="E24" s="54"/>
      <c r="F24" s="63"/>
    </row>
    <row r="25" spans="1:4" s="50" customFormat="1" ht="15.75" customHeight="1">
      <c r="A25" s="81" t="s">
        <v>66</v>
      </c>
      <c r="B25" s="82"/>
      <c r="D25" s="83"/>
    </row>
    <row r="26" spans="1:16" ht="42" customHeight="1">
      <c r="A26" s="308"/>
      <c r="B26" s="308"/>
      <c r="C26" s="395" t="s">
        <v>30</v>
      </c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7"/>
      <c r="O26" s="309" t="s">
        <v>116</v>
      </c>
      <c r="P26" s="309" t="s">
        <v>117</v>
      </c>
    </row>
    <row r="27" spans="1:16" s="4" customFormat="1" ht="51.75" customHeight="1">
      <c r="A27" s="303" t="s">
        <v>7</v>
      </c>
      <c r="B27" s="303" t="s">
        <v>3</v>
      </c>
      <c r="C27" s="303" t="s">
        <v>115</v>
      </c>
      <c r="D27" s="304" t="s">
        <v>29</v>
      </c>
      <c r="E27" s="303" t="s">
        <v>31</v>
      </c>
      <c r="F27" s="303" t="s">
        <v>32</v>
      </c>
      <c r="G27" s="303" t="s">
        <v>34</v>
      </c>
      <c r="H27" s="305" t="s">
        <v>33</v>
      </c>
      <c r="I27" s="305"/>
      <c r="J27" s="306"/>
      <c r="K27" s="303"/>
      <c r="L27" s="303"/>
      <c r="M27" s="307"/>
      <c r="N27" s="307"/>
      <c r="O27" s="307"/>
      <c r="P27" s="307"/>
    </row>
    <row r="28" spans="1:16" s="41" customFormat="1" ht="15.75" customHeight="1">
      <c r="A28" s="84">
        <v>32</v>
      </c>
      <c r="B28" s="85" t="s">
        <v>13</v>
      </c>
      <c r="C28" s="86">
        <v>418340</v>
      </c>
      <c r="D28" s="86">
        <v>186240</v>
      </c>
      <c r="E28" s="86">
        <v>18000</v>
      </c>
      <c r="F28" s="86">
        <v>33000</v>
      </c>
      <c r="G28" s="86">
        <v>8500</v>
      </c>
      <c r="H28" s="86">
        <v>10600</v>
      </c>
      <c r="I28" s="86"/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418340</v>
      </c>
      <c r="P28" s="86">
        <v>418340</v>
      </c>
    </row>
    <row r="29" spans="1:16" s="42" customFormat="1" ht="15.75" customHeight="1">
      <c r="A29" s="84">
        <v>321</v>
      </c>
      <c r="B29" s="87" t="s">
        <v>14</v>
      </c>
      <c r="C29" s="86">
        <v>27774</v>
      </c>
      <c r="D29" s="86">
        <v>27774</v>
      </c>
      <c r="E29" s="86">
        <v>0</v>
      </c>
      <c r="F29" s="86">
        <v>0</v>
      </c>
      <c r="G29" s="86">
        <v>0</v>
      </c>
      <c r="H29" s="86">
        <v>0</v>
      </c>
      <c r="I29" s="86"/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47"/>
      <c r="P29" s="47"/>
    </row>
    <row r="30" spans="1:16" s="43" customFormat="1" ht="15.75" customHeight="1">
      <c r="A30" s="84">
        <v>322</v>
      </c>
      <c r="B30" s="88" t="s">
        <v>21</v>
      </c>
      <c r="C30" s="86">
        <v>220500</v>
      </c>
      <c r="D30" s="89">
        <v>40500</v>
      </c>
      <c r="E30" s="89">
        <v>180000</v>
      </c>
      <c r="F30" s="89">
        <v>0</v>
      </c>
      <c r="G30" s="89">
        <v>0</v>
      </c>
      <c r="H30" s="89">
        <v>0</v>
      </c>
      <c r="I30" s="89"/>
      <c r="J30" s="89">
        <v>0</v>
      </c>
      <c r="K30" s="89">
        <v>0</v>
      </c>
      <c r="L30" s="89">
        <v>0</v>
      </c>
      <c r="M30" s="89">
        <v>0</v>
      </c>
      <c r="N30" s="86">
        <v>0</v>
      </c>
      <c r="O30" s="48"/>
      <c r="P30" s="48"/>
    </row>
    <row r="31" spans="1:16" s="43" customFormat="1" ht="15.75" customHeight="1">
      <c r="A31" s="84">
        <v>323</v>
      </c>
      <c r="B31" s="90" t="s">
        <v>16</v>
      </c>
      <c r="C31" s="86">
        <v>151560</v>
      </c>
      <c r="D31" s="89">
        <v>99460</v>
      </c>
      <c r="E31" s="89">
        <v>0</v>
      </c>
      <c r="F31" s="89">
        <v>33000</v>
      </c>
      <c r="G31" s="89">
        <v>8500</v>
      </c>
      <c r="H31" s="89">
        <v>10600</v>
      </c>
      <c r="I31" s="89"/>
      <c r="J31" s="89">
        <v>0</v>
      </c>
      <c r="K31" s="89">
        <v>0</v>
      </c>
      <c r="L31" s="89">
        <v>0</v>
      </c>
      <c r="M31" s="89">
        <v>0</v>
      </c>
      <c r="N31" s="86">
        <v>0</v>
      </c>
      <c r="O31" s="158">
        <v>0</v>
      </c>
      <c r="P31" s="158">
        <v>0</v>
      </c>
    </row>
    <row r="32" spans="1:16" s="43" customFormat="1" ht="15.75" customHeight="1">
      <c r="A32" s="84">
        <v>329</v>
      </c>
      <c r="B32" s="90" t="s">
        <v>18</v>
      </c>
      <c r="C32" s="86">
        <v>18506</v>
      </c>
      <c r="D32" s="89">
        <v>18506</v>
      </c>
      <c r="E32" s="89">
        <v>0</v>
      </c>
      <c r="F32" s="89">
        <v>0</v>
      </c>
      <c r="G32" s="89">
        <v>0</v>
      </c>
      <c r="H32" s="89">
        <v>0</v>
      </c>
      <c r="I32" s="89"/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48"/>
      <c r="P32" s="48"/>
    </row>
    <row r="33" spans="1:19" s="41" customFormat="1" ht="15.75" customHeight="1">
      <c r="A33" s="84">
        <v>34</v>
      </c>
      <c r="B33" s="85" t="s">
        <v>17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R33" s="80">
        <v>0</v>
      </c>
      <c r="S33" s="80">
        <v>0</v>
      </c>
    </row>
    <row r="34" spans="1:16" s="41" customFormat="1" ht="15.75" customHeight="1">
      <c r="A34" s="92">
        <v>343</v>
      </c>
      <c r="B34" s="87" t="s">
        <v>19</v>
      </c>
      <c r="C34" s="86">
        <v>0</v>
      </c>
      <c r="D34" s="89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46">
        <v>0</v>
      </c>
      <c r="P34" s="46">
        <v>0</v>
      </c>
    </row>
    <row r="35" spans="1:16" s="41" customFormat="1" ht="15.75" customHeight="1">
      <c r="A35" s="84">
        <v>45</v>
      </c>
      <c r="B35" s="85" t="s">
        <v>26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</row>
    <row r="36" spans="1:16" s="43" customFormat="1" ht="15.75" customHeight="1">
      <c r="A36" s="84">
        <v>454</v>
      </c>
      <c r="B36" s="88" t="s">
        <v>27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48">
        <v>0</v>
      </c>
      <c r="P36" s="48">
        <v>0</v>
      </c>
    </row>
    <row r="37" spans="1:16" ht="15.75" customHeight="1">
      <c r="A37" s="93"/>
      <c r="B37" s="94" t="s">
        <v>35</v>
      </c>
      <c r="C37" s="95">
        <f>SUM(D37:N37)</f>
        <v>256340</v>
      </c>
      <c r="D37" s="95">
        <f>D28+D33+D35</f>
        <v>186240</v>
      </c>
      <c r="E37" s="95">
        <f>E35+E33+E28</f>
        <v>18000</v>
      </c>
      <c r="F37" s="95">
        <f>F35+F33+F28</f>
        <v>33000</v>
      </c>
      <c r="G37" s="95">
        <f>G35+G33+G28</f>
        <v>8500</v>
      </c>
      <c r="H37" s="95">
        <f>H35+H33+H28</f>
        <v>10600</v>
      </c>
      <c r="I37" s="95"/>
      <c r="J37" s="95">
        <f aca="true" t="shared" si="0" ref="J37:P37">J35+J33+J28</f>
        <v>0</v>
      </c>
      <c r="K37" s="95">
        <f t="shared" si="0"/>
        <v>0</v>
      </c>
      <c r="L37" s="95">
        <f t="shared" si="0"/>
        <v>0</v>
      </c>
      <c r="M37" s="95">
        <f t="shared" si="0"/>
        <v>0</v>
      </c>
      <c r="N37" s="95">
        <f t="shared" si="0"/>
        <v>0</v>
      </c>
      <c r="O37" s="95">
        <f t="shared" si="0"/>
        <v>418340</v>
      </c>
      <c r="P37" s="95">
        <f t="shared" si="0"/>
        <v>418340</v>
      </c>
    </row>
    <row r="38" spans="1:12" ht="15.75" customHeight="1">
      <c r="A38" s="96"/>
      <c r="B38" s="97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2" ht="15.75" customHeight="1">
      <c r="A39" s="98" t="s">
        <v>67</v>
      </c>
      <c r="B39" s="99"/>
      <c r="C39" s="100"/>
      <c r="D39" s="101"/>
      <c r="E39" s="54"/>
      <c r="F39" s="54"/>
      <c r="G39" s="54"/>
      <c r="H39" s="54"/>
      <c r="I39" s="54"/>
      <c r="J39" s="54"/>
      <c r="K39" s="54"/>
      <c r="L39" s="54"/>
    </row>
    <row r="40" spans="1:16" s="4" customFormat="1" ht="63.75" customHeight="1">
      <c r="A40" s="310" t="s">
        <v>2</v>
      </c>
      <c r="B40" s="310" t="s">
        <v>3</v>
      </c>
      <c r="C40" s="310" t="s">
        <v>115</v>
      </c>
      <c r="D40" s="311" t="s">
        <v>46</v>
      </c>
      <c r="E40" s="312" t="s">
        <v>57</v>
      </c>
      <c r="F40" s="313" t="s">
        <v>62</v>
      </c>
      <c r="G40" s="303" t="s">
        <v>34</v>
      </c>
      <c r="H40" s="314" t="s">
        <v>44</v>
      </c>
      <c r="I40" s="314"/>
      <c r="J40" s="310" t="s">
        <v>47</v>
      </c>
      <c r="K40" s="314" t="s">
        <v>1</v>
      </c>
      <c r="L40" s="314" t="s">
        <v>56</v>
      </c>
      <c r="M40" s="307"/>
      <c r="N40" s="307"/>
      <c r="O40" s="314" t="s">
        <v>112</v>
      </c>
      <c r="P40" s="314" t="s">
        <v>117</v>
      </c>
    </row>
    <row r="41" spans="1:19" s="1" customFormat="1" ht="15.75" customHeight="1">
      <c r="A41" s="102">
        <v>31</v>
      </c>
      <c r="B41" s="103" t="s">
        <v>20</v>
      </c>
      <c r="C41" s="55">
        <v>284800</v>
      </c>
      <c r="D41" s="55">
        <v>180300</v>
      </c>
      <c r="E41" s="55">
        <v>0</v>
      </c>
      <c r="F41" s="55">
        <v>54500</v>
      </c>
      <c r="G41" s="55">
        <v>0</v>
      </c>
      <c r="H41" s="55">
        <v>0</v>
      </c>
      <c r="I41" s="55"/>
      <c r="J41" s="55">
        <v>50000</v>
      </c>
      <c r="K41" s="55">
        <v>0</v>
      </c>
      <c r="L41" s="55">
        <v>0</v>
      </c>
      <c r="M41" s="55">
        <v>0</v>
      </c>
      <c r="N41" s="55">
        <v>0</v>
      </c>
      <c r="O41" s="55">
        <v>284800</v>
      </c>
      <c r="P41" s="55">
        <v>284800</v>
      </c>
      <c r="R41" s="80">
        <v>0</v>
      </c>
      <c r="S41" s="80">
        <v>0</v>
      </c>
    </row>
    <row r="42" spans="1:16" s="6" customFormat="1" ht="15.75" customHeight="1">
      <c r="A42" s="104">
        <v>311</v>
      </c>
      <c r="B42" s="55" t="s">
        <v>11</v>
      </c>
      <c r="C42" s="55">
        <v>242200</v>
      </c>
      <c r="D42" s="55">
        <v>148200</v>
      </c>
      <c r="E42" s="55">
        <v>0</v>
      </c>
      <c r="F42" s="55">
        <v>44000</v>
      </c>
      <c r="G42" s="55">
        <v>0</v>
      </c>
      <c r="H42" s="55">
        <v>0</v>
      </c>
      <c r="I42" s="55"/>
      <c r="J42" s="55">
        <v>50000</v>
      </c>
      <c r="K42" s="55">
        <v>0</v>
      </c>
      <c r="L42" s="55">
        <v>0</v>
      </c>
      <c r="M42" s="55">
        <v>0</v>
      </c>
      <c r="N42" s="55">
        <v>0</v>
      </c>
      <c r="O42" s="49"/>
      <c r="P42" s="49"/>
    </row>
    <row r="43" spans="1:16" s="5" customFormat="1" ht="16.5" customHeight="1">
      <c r="A43" s="104">
        <v>312</v>
      </c>
      <c r="B43" s="55" t="s">
        <v>6</v>
      </c>
      <c r="C43" s="55">
        <v>12500</v>
      </c>
      <c r="D43" s="55">
        <v>10000</v>
      </c>
      <c r="E43" s="55">
        <v>0</v>
      </c>
      <c r="F43" s="55">
        <v>2500</v>
      </c>
      <c r="G43" s="55">
        <v>0</v>
      </c>
      <c r="H43" s="55">
        <v>0</v>
      </c>
      <c r="I43" s="55"/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44"/>
      <c r="P43" s="44"/>
    </row>
    <row r="44" spans="1:16" s="5" customFormat="1" ht="15.75">
      <c r="A44" s="104">
        <v>313</v>
      </c>
      <c r="B44" s="55" t="s">
        <v>12</v>
      </c>
      <c r="C44" s="55">
        <v>30100</v>
      </c>
      <c r="D44" s="55">
        <v>22100</v>
      </c>
      <c r="E44" s="55">
        <v>0</v>
      </c>
      <c r="F44" s="55">
        <v>8000</v>
      </c>
      <c r="G44" s="55">
        <v>0</v>
      </c>
      <c r="H44" s="55">
        <v>0</v>
      </c>
      <c r="I44" s="55"/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44"/>
      <c r="P44" s="44"/>
    </row>
    <row r="45" spans="1:19" s="3" customFormat="1" ht="15.75">
      <c r="A45" s="102">
        <v>32</v>
      </c>
      <c r="B45" s="106" t="s">
        <v>13</v>
      </c>
      <c r="C45" s="55">
        <v>4600</v>
      </c>
      <c r="D45" s="55">
        <v>2800</v>
      </c>
      <c r="E45" s="55">
        <v>0</v>
      </c>
      <c r="F45" s="55">
        <v>1800</v>
      </c>
      <c r="G45" s="55">
        <v>0</v>
      </c>
      <c r="H45" s="55">
        <v>0</v>
      </c>
      <c r="I45" s="55"/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4600</v>
      </c>
      <c r="P45" s="55">
        <v>4600</v>
      </c>
      <c r="R45" s="80">
        <v>0</v>
      </c>
      <c r="S45" s="80">
        <v>0</v>
      </c>
    </row>
    <row r="46" spans="1:16" s="5" customFormat="1" ht="15.75">
      <c r="A46" s="104">
        <v>321</v>
      </c>
      <c r="B46" s="55" t="s">
        <v>14</v>
      </c>
      <c r="C46" s="55">
        <v>4600</v>
      </c>
      <c r="D46" s="55">
        <v>2800</v>
      </c>
      <c r="E46" s="55">
        <v>0</v>
      </c>
      <c r="F46" s="55">
        <v>1800</v>
      </c>
      <c r="G46" s="55">
        <v>0</v>
      </c>
      <c r="H46" s="55">
        <v>0</v>
      </c>
      <c r="I46" s="55"/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44"/>
      <c r="P46" s="44"/>
    </row>
    <row r="47" spans="1:16" s="5" customFormat="1" ht="15.75">
      <c r="A47" s="104">
        <v>322</v>
      </c>
      <c r="B47" s="55" t="s">
        <v>15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/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44"/>
      <c r="P47" s="44"/>
    </row>
    <row r="48" spans="1:16" s="5" customFormat="1" ht="15.75">
      <c r="A48" s="104">
        <v>323</v>
      </c>
      <c r="B48" s="55" t="s">
        <v>16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/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44"/>
      <c r="P48" s="44"/>
    </row>
    <row r="49" spans="1:16" s="5" customFormat="1" ht="15.75">
      <c r="A49" s="104">
        <v>329</v>
      </c>
      <c r="B49" s="55" t="s">
        <v>18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/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44"/>
      <c r="P49" s="44"/>
    </row>
    <row r="50" spans="1:16" s="1" customFormat="1" ht="15.75">
      <c r="A50" s="102">
        <v>34</v>
      </c>
      <c r="B50" s="103" t="s">
        <v>17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</row>
    <row r="51" spans="1:16" s="5" customFormat="1" ht="15.75">
      <c r="A51" s="104">
        <v>343</v>
      </c>
      <c r="B51" s="55" t="s">
        <v>19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/>
      <c r="P51" s="55"/>
    </row>
    <row r="52" spans="1:19" s="1" customFormat="1" ht="15.75">
      <c r="A52" s="102">
        <v>42</v>
      </c>
      <c r="B52" s="107" t="s">
        <v>23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R52" s="80">
        <v>0</v>
      </c>
      <c r="S52" s="80">
        <v>0</v>
      </c>
    </row>
    <row r="53" spans="1:16" s="5" customFormat="1" ht="15.75">
      <c r="A53" s="104">
        <v>422</v>
      </c>
      <c r="B53" s="55" t="s">
        <v>24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44"/>
      <c r="P53" s="44"/>
    </row>
    <row r="54" spans="1:16" s="5" customFormat="1" ht="15.75">
      <c r="A54" s="104">
        <v>426</v>
      </c>
      <c r="B54" s="55" t="s">
        <v>25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</row>
    <row r="55" spans="1:16" s="1" customFormat="1" ht="15.75">
      <c r="A55" s="102">
        <v>45</v>
      </c>
      <c r="B55" s="107" t="s">
        <v>26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</row>
    <row r="56" spans="1:16" s="5" customFormat="1" ht="15.75">
      <c r="A56" s="104">
        <v>454</v>
      </c>
      <c r="B56" s="55" t="s">
        <v>27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44"/>
      <c r="P56" s="44"/>
    </row>
    <row r="57" spans="1:16" ht="15.75">
      <c r="A57" s="108"/>
      <c r="B57" s="109" t="s">
        <v>10</v>
      </c>
      <c r="C57" s="55">
        <f>SUM(D57:N57)</f>
        <v>289400</v>
      </c>
      <c r="D57" s="55">
        <f>D41+D45+D50+D52+D55</f>
        <v>183100</v>
      </c>
      <c r="E57" s="55">
        <f>E41+E45+E50+E52+E55</f>
        <v>0</v>
      </c>
      <c r="F57" s="55">
        <f>F41+F45+F50+F52+F55</f>
        <v>56300</v>
      </c>
      <c r="G57" s="55">
        <f>G41+G45+G50+G52+G55</f>
        <v>0</v>
      </c>
      <c r="H57" s="55">
        <f>H41+H45+H50</f>
        <v>0</v>
      </c>
      <c r="I57" s="55"/>
      <c r="J57" s="55">
        <f>J41+J45+J50+J52+J55</f>
        <v>50000</v>
      </c>
      <c r="K57" s="55">
        <f>K41+K45+K50</f>
        <v>0</v>
      </c>
      <c r="L57" s="55">
        <f>L41+L45+L50</f>
        <v>0</v>
      </c>
      <c r="M57" s="55">
        <f>M41+M45+M50</f>
        <v>0</v>
      </c>
      <c r="N57" s="55">
        <f>N41+N45+N50</f>
        <v>0</v>
      </c>
      <c r="O57" s="55">
        <f>O41+O45+O50+O52+O55</f>
        <v>289400</v>
      </c>
      <c r="P57" s="55">
        <f>P41+P45+P50+P52+P55</f>
        <v>289400</v>
      </c>
    </row>
    <row r="58" spans="1:12" s="8" customFormat="1" ht="15.75">
      <c r="A58" s="110"/>
      <c r="B58" s="111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8" customFormat="1" ht="15.75">
      <c r="A59" s="110"/>
      <c r="B59" s="111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8" customFormat="1" ht="15.75">
      <c r="A60" s="110"/>
      <c r="B60" s="111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s="8" customFormat="1" ht="15.75">
      <c r="A61" s="110"/>
      <c r="B61" s="111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8.75">
      <c r="A62" s="51" t="s">
        <v>68</v>
      </c>
      <c r="B62" s="52"/>
      <c r="C62" s="53"/>
      <c r="D62" s="54"/>
      <c r="E62" s="54"/>
      <c r="F62" s="54"/>
      <c r="G62" s="54"/>
      <c r="H62" s="54"/>
      <c r="I62" s="54"/>
      <c r="J62" s="54"/>
      <c r="K62" s="54"/>
      <c r="L62" s="54"/>
    </row>
    <row r="63" spans="1:16" ht="63">
      <c r="A63" s="315" t="s">
        <v>7</v>
      </c>
      <c r="B63" s="315" t="s">
        <v>3</v>
      </c>
      <c r="C63" s="314" t="s">
        <v>115</v>
      </c>
      <c r="D63" s="304" t="s">
        <v>46</v>
      </c>
      <c r="E63" s="312" t="s">
        <v>57</v>
      </c>
      <c r="F63" s="313" t="s">
        <v>62</v>
      </c>
      <c r="G63" s="303" t="s">
        <v>122</v>
      </c>
      <c r="H63" s="314" t="s">
        <v>44</v>
      </c>
      <c r="I63" s="314" t="s">
        <v>96</v>
      </c>
      <c r="J63" s="310" t="s">
        <v>43</v>
      </c>
      <c r="K63" s="314" t="s">
        <v>1</v>
      </c>
      <c r="L63" s="314" t="s">
        <v>56</v>
      </c>
      <c r="M63" s="313" t="s">
        <v>99</v>
      </c>
      <c r="N63" s="316" t="s">
        <v>69</v>
      </c>
      <c r="O63" s="314" t="s">
        <v>112</v>
      </c>
      <c r="P63" s="314" t="s">
        <v>117</v>
      </c>
    </row>
    <row r="64" spans="1:19" s="1" customFormat="1" ht="15.75">
      <c r="A64" s="112">
        <v>31</v>
      </c>
      <c r="B64" s="39" t="s">
        <v>20</v>
      </c>
      <c r="C64" s="39">
        <v>31441</v>
      </c>
      <c r="D64" s="39">
        <v>0</v>
      </c>
      <c r="E64" s="39">
        <v>4600</v>
      </c>
      <c r="F64" s="39">
        <v>12100</v>
      </c>
      <c r="G64" s="39">
        <v>0</v>
      </c>
      <c r="H64" s="39">
        <v>14741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31441</v>
      </c>
      <c r="P64" s="39">
        <v>31441</v>
      </c>
      <c r="R64" s="80">
        <v>0</v>
      </c>
      <c r="S64" s="80">
        <v>0</v>
      </c>
    </row>
    <row r="65" spans="1:16" s="5" customFormat="1" ht="15.75">
      <c r="A65" s="112">
        <v>311</v>
      </c>
      <c r="B65" s="39" t="s">
        <v>11</v>
      </c>
      <c r="C65" s="39">
        <v>26200</v>
      </c>
      <c r="D65" s="39">
        <v>0</v>
      </c>
      <c r="E65" s="39">
        <v>3000</v>
      </c>
      <c r="F65" s="39">
        <v>11000</v>
      </c>
      <c r="G65" s="39">
        <v>0</v>
      </c>
      <c r="H65" s="39">
        <v>12200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44"/>
      <c r="P65" s="44"/>
    </row>
    <row r="66" spans="1:16" s="5" customFormat="1" ht="15.75">
      <c r="A66" s="112">
        <v>313</v>
      </c>
      <c r="B66" s="39" t="s">
        <v>12</v>
      </c>
      <c r="C66" s="39">
        <v>5241</v>
      </c>
      <c r="D66" s="39">
        <v>0</v>
      </c>
      <c r="E66" s="39">
        <v>1600</v>
      </c>
      <c r="F66" s="39">
        <v>1100</v>
      </c>
      <c r="G66" s="39">
        <v>0</v>
      </c>
      <c r="H66" s="39">
        <v>2541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44"/>
      <c r="P66" s="44"/>
    </row>
    <row r="67" spans="1:19" s="1" customFormat="1" ht="15.75">
      <c r="A67" s="112">
        <v>32</v>
      </c>
      <c r="B67" s="39" t="s">
        <v>13</v>
      </c>
      <c r="C67" s="39">
        <v>437769</v>
      </c>
      <c r="D67" s="39">
        <v>0</v>
      </c>
      <c r="E67" s="39">
        <v>17400</v>
      </c>
      <c r="F67" s="39">
        <v>330360</v>
      </c>
      <c r="G67" s="39">
        <v>0</v>
      </c>
      <c r="H67" s="39">
        <v>10009</v>
      </c>
      <c r="I67" s="39">
        <v>0</v>
      </c>
      <c r="J67" s="39">
        <v>50000</v>
      </c>
      <c r="K67" s="39">
        <v>3500</v>
      </c>
      <c r="L67" s="39">
        <v>1500</v>
      </c>
      <c r="M67" s="155">
        <v>15000</v>
      </c>
      <c r="N67" s="39">
        <v>10000</v>
      </c>
      <c r="O67" s="39">
        <v>437769</v>
      </c>
      <c r="P67" s="39">
        <v>437769</v>
      </c>
      <c r="R67" s="80">
        <v>0</v>
      </c>
      <c r="S67" s="80">
        <v>0</v>
      </c>
    </row>
    <row r="68" spans="1:16" s="5" customFormat="1" ht="15.75">
      <c r="A68" s="112">
        <v>321</v>
      </c>
      <c r="B68" s="39" t="s">
        <v>14</v>
      </c>
      <c r="C68" s="39">
        <v>36510</v>
      </c>
      <c r="D68" s="39">
        <v>0</v>
      </c>
      <c r="E68" s="39">
        <v>150</v>
      </c>
      <c r="F68" s="39">
        <v>24360</v>
      </c>
      <c r="G68" s="39">
        <v>0</v>
      </c>
      <c r="H68" s="39">
        <v>1500</v>
      </c>
      <c r="I68" s="39">
        <v>0</v>
      </c>
      <c r="J68" s="39">
        <v>0</v>
      </c>
      <c r="K68" s="39">
        <v>500</v>
      </c>
      <c r="L68" s="39">
        <v>0</v>
      </c>
      <c r="M68" s="39">
        <v>0</v>
      </c>
      <c r="N68" s="39">
        <v>0</v>
      </c>
      <c r="O68" s="44"/>
      <c r="P68" s="44"/>
    </row>
    <row r="69" spans="1:16" s="5" customFormat="1" ht="15.75">
      <c r="A69" s="112">
        <v>322</v>
      </c>
      <c r="B69" s="39" t="s">
        <v>21</v>
      </c>
      <c r="C69" s="39">
        <v>307959</v>
      </c>
      <c r="D69" s="39">
        <v>0</v>
      </c>
      <c r="E69" s="39">
        <v>12150</v>
      </c>
      <c r="F69" s="39">
        <v>238100</v>
      </c>
      <c r="G69" s="39">
        <v>0</v>
      </c>
      <c r="H69" s="39">
        <v>6209</v>
      </c>
      <c r="I69" s="267">
        <v>0</v>
      </c>
      <c r="J69" s="39">
        <v>50000</v>
      </c>
      <c r="K69" s="39">
        <v>1500</v>
      </c>
      <c r="L69" s="39">
        <v>0</v>
      </c>
      <c r="M69" s="39">
        <v>0</v>
      </c>
      <c r="N69" s="39">
        <v>0</v>
      </c>
      <c r="O69" s="44"/>
      <c r="P69" s="44"/>
    </row>
    <row r="70" spans="1:16" s="6" customFormat="1" ht="15.75">
      <c r="A70" s="112">
        <v>323</v>
      </c>
      <c r="B70" s="39" t="s">
        <v>16</v>
      </c>
      <c r="C70" s="39">
        <v>65600</v>
      </c>
      <c r="D70" s="39">
        <v>0</v>
      </c>
      <c r="E70" s="39">
        <v>1800</v>
      </c>
      <c r="F70" s="39">
        <v>52300</v>
      </c>
      <c r="G70" s="39">
        <v>0</v>
      </c>
      <c r="H70" s="39">
        <v>0</v>
      </c>
      <c r="I70" s="267">
        <v>0</v>
      </c>
      <c r="J70" s="39">
        <v>0</v>
      </c>
      <c r="K70" s="39">
        <v>0</v>
      </c>
      <c r="L70" s="39">
        <v>1500</v>
      </c>
      <c r="M70" s="39">
        <v>0</v>
      </c>
      <c r="N70" s="39">
        <v>10000</v>
      </c>
      <c r="O70" s="49"/>
      <c r="P70" s="49"/>
    </row>
    <row r="71" spans="1:16" s="5" customFormat="1" ht="15.75">
      <c r="A71" s="112">
        <v>324</v>
      </c>
      <c r="B71" s="39" t="s">
        <v>22</v>
      </c>
      <c r="C71" s="39">
        <v>17000</v>
      </c>
      <c r="D71" s="39">
        <v>0</v>
      </c>
      <c r="E71" s="39">
        <v>0</v>
      </c>
      <c r="F71" s="39">
        <v>2000</v>
      </c>
      <c r="G71" s="39">
        <v>0</v>
      </c>
      <c r="H71" s="39">
        <v>0</v>
      </c>
      <c r="I71" s="267">
        <v>0</v>
      </c>
      <c r="J71" s="39">
        <v>0</v>
      </c>
      <c r="K71" s="39">
        <v>0</v>
      </c>
      <c r="L71" s="39">
        <v>0</v>
      </c>
      <c r="M71" s="39">
        <v>15000</v>
      </c>
      <c r="N71" s="39">
        <v>0</v>
      </c>
      <c r="O71" s="44"/>
      <c r="P71" s="44"/>
    </row>
    <row r="72" spans="1:16" s="5" customFormat="1" ht="15.75">
      <c r="A72" s="112">
        <v>329</v>
      </c>
      <c r="B72" s="39" t="s">
        <v>18</v>
      </c>
      <c r="C72" s="39">
        <v>20700</v>
      </c>
      <c r="D72" s="39">
        <v>0</v>
      </c>
      <c r="E72" s="39">
        <v>3300</v>
      </c>
      <c r="F72" s="39">
        <v>13600</v>
      </c>
      <c r="G72" s="39">
        <v>0</v>
      </c>
      <c r="H72" s="39">
        <v>2300</v>
      </c>
      <c r="I72" s="267">
        <v>0</v>
      </c>
      <c r="J72" s="39">
        <v>0</v>
      </c>
      <c r="K72" s="39">
        <v>1500</v>
      </c>
      <c r="L72" s="39">
        <v>0</v>
      </c>
      <c r="M72" s="39">
        <v>0</v>
      </c>
      <c r="N72" s="39">
        <v>0</v>
      </c>
      <c r="O72" s="44"/>
      <c r="P72" s="44"/>
    </row>
    <row r="73" spans="1:19" ht="15.75">
      <c r="A73" s="388">
        <v>37</v>
      </c>
      <c r="B73" s="368" t="s">
        <v>61</v>
      </c>
      <c r="C73" s="370">
        <v>50000</v>
      </c>
      <c r="D73" s="370">
        <v>0</v>
      </c>
      <c r="E73" s="370">
        <v>45000</v>
      </c>
      <c r="F73" s="370">
        <v>5000</v>
      </c>
      <c r="G73" s="370">
        <v>0</v>
      </c>
      <c r="H73" s="370">
        <v>0</v>
      </c>
      <c r="I73" s="267">
        <v>0</v>
      </c>
      <c r="J73" s="370">
        <v>0</v>
      </c>
      <c r="K73" s="370">
        <v>0</v>
      </c>
      <c r="L73" s="370">
        <v>0</v>
      </c>
      <c r="M73" s="370">
        <v>0</v>
      </c>
      <c r="N73" s="370">
        <v>0</v>
      </c>
      <c r="O73" s="370">
        <v>50000</v>
      </c>
      <c r="P73" s="370">
        <v>50000</v>
      </c>
      <c r="R73" s="385">
        <v>0</v>
      </c>
      <c r="S73" s="385">
        <v>0</v>
      </c>
    </row>
    <row r="74" spans="1:19" ht="15.75">
      <c r="A74" s="389"/>
      <c r="B74" s="369"/>
      <c r="C74" s="371">
        <f>SUM(D74:M74)</f>
        <v>0</v>
      </c>
      <c r="D74" s="371"/>
      <c r="E74" s="371"/>
      <c r="F74" s="371"/>
      <c r="G74" s="371"/>
      <c r="H74" s="371"/>
      <c r="I74" s="267">
        <v>0</v>
      </c>
      <c r="J74" s="371"/>
      <c r="K74" s="371"/>
      <c r="L74" s="371"/>
      <c r="M74" s="371"/>
      <c r="N74" s="371"/>
      <c r="O74" s="371">
        <f>ROUNDUP($C74*(1+$O$23),0)</f>
        <v>0</v>
      </c>
      <c r="P74" s="371"/>
      <c r="R74" s="385"/>
      <c r="S74" s="385"/>
    </row>
    <row r="75" spans="1:16" ht="15.75" customHeight="1">
      <c r="A75" s="372">
        <v>372</v>
      </c>
      <c r="B75" s="383" t="s">
        <v>60</v>
      </c>
      <c r="C75" s="370">
        <v>50000</v>
      </c>
      <c r="D75" s="370">
        <v>0</v>
      </c>
      <c r="E75" s="370">
        <v>45000</v>
      </c>
      <c r="F75" s="370">
        <v>50000</v>
      </c>
      <c r="G75" s="370">
        <v>0</v>
      </c>
      <c r="H75" s="370">
        <v>0</v>
      </c>
      <c r="I75" s="267">
        <v>0</v>
      </c>
      <c r="J75" s="370">
        <v>0</v>
      </c>
      <c r="K75" s="370">
        <v>0</v>
      </c>
      <c r="L75" s="370">
        <v>0</v>
      </c>
      <c r="M75" s="370">
        <v>0</v>
      </c>
      <c r="N75" s="370">
        <v>0</v>
      </c>
      <c r="O75" s="400"/>
      <c r="P75" s="400"/>
    </row>
    <row r="76" spans="1:16" ht="15.75">
      <c r="A76" s="373"/>
      <c r="B76" s="384"/>
      <c r="C76" s="371">
        <f>SUM(D76:M76)</f>
        <v>0</v>
      </c>
      <c r="D76" s="371"/>
      <c r="E76" s="371"/>
      <c r="F76" s="371"/>
      <c r="G76" s="371"/>
      <c r="H76" s="371"/>
      <c r="I76" s="267">
        <v>0</v>
      </c>
      <c r="J76" s="371"/>
      <c r="K76" s="371"/>
      <c r="L76" s="371"/>
      <c r="M76" s="371"/>
      <c r="N76" s="371"/>
      <c r="O76" s="401"/>
      <c r="P76" s="401"/>
    </row>
    <row r="77" spans="1:19" s="1" customFormat="1" ht="15.75">
      <c r="A77" s="112">
        <v>42</v>
      </c>
      <c r="B77" s="39" t="s">
        <v>23</v>
      </c>
      <c r="C77" s="39">
        <v>93990</v>
      </c>
      <c r="D77" s="39">
        <v>0</v>
      </c>
      <c r="E77" s="39">
        <v>33000</v>
      </c>
      <c r="F77" s="39">
        <v>45740</v>
      </c>
      <c r="G77" s="39">
        <v>0</v>
      </c>
      <c r="H77" s="39">
        <v>5250</v>
      </c>
      <c r="I77" s="267">
        <v>0</v>
      </c>
      <c r="J77" s="39">
        <v>0</v>
      </c>
      <c r="K77" s="39">
        <v>4500</v>
      </c>
      <c r="L77" s="39">
        <v>5500</v>
      </c>
      <c r="M77" s="39">
        <v>0</v>
      </c>
      <c r="N77" s="39">
        <v>0</v>
      </c>
      <c r="O77" s="39">
        <v>93990</v>
      </c>
      <c r="P77" s="39">
        <v>93990</v>
      </c>
      <c r="R77" s="80">
        <v>0</v>
      </c>
      <c r="S77" s="80">
        <v>0</v>
      </c>
    </row>
    <row r="78" spans="1:16" s="5" customFormat="1" ht="15.75">
      <c r="A78" s="115">
        <v>422</v>
      </c>
      <c r="B78" s="116" t="s">
        <v>24</v>
      </c>
      <c r="C78" s="117">
        <v>76990</v>
      </c>
      <c r="D78" s="117">
        <v>0</v>
      </c>
      <c r="E78" s="117">
        <v>30000</v>
      </c>
      <c r="F78" s="118">
        <v>31740</v>
      </c>
      <c r="G78" s="118">
        <v>0</v>
      </c>
      <c r="H78" s="118">
        <v>5250</v>
      </c>
      <c r="I78" s="267">
        <v>0</v>
      </c>
      <c r="J78" s="118">
        <v>0</v>
      </c>
      <c r="K78" s="118">
        <v>4500</v>
      </c>
      <c r="L78" s="117">
        <v>5500</v>
      </c>
      <c r="M78" s="117">
        <v>0</v>
      </c>
      <c r="N78" s="39">
        <v>0</v>
      </c>
      <c r="O78" s="44"/>
      <c r="P78" s="44"/>
    </row>
    <row r="79" spans="1:16" s="6" customFormat="1" ht="15.75">
      <c r="A79" s="112">
        <v>424</v>
      </c>
      <c r="B79" s="39" t="s">
        <v>28</v>
      </c>
      <c r="C79" s="39">
        <v>7000</v>
      </c>
      <c r="D79" s="39">
        <v>0</v>
      </c>
      <c r="E79" s="39">
        <v>3000</v>
      </c>
      <c r="F79" s="39">
        <v>4000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49"/>
      <c r="P79" s="49"/>
    </row>
    <row r="80" spans="1:16" s="5" customFormat="1" ht="15.75">
      <c r="A80" s="112">
        <v>426</v>
      </c>
      <c r="B80" s="39" t="s">
        <v>25</v>
      </c>
      <c r="C80" s="39">
        <v>10000</v>
      </c>
      <c r="D80" s="39">
        <v>0</v>
      </c>
      <c r="E80" s="39">
        <v>0</v>
      </c>
      <c r="F80" s="39">
        <v>10000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44"/>
      <c r="P80" s="44"/>
    </row>
    <row r="81" spans="1:19" s="1" customFormat="1" ht="15.75">
      <c r="A81" s="112">
        <v>45</v>
      </c>
      <c r="B81" s="39" t="s">
        <v>26</v>
      </c>
      <c r="C81" s="39">
        <v>500</v>
      </c>
      <c r="D81" s="39">
        <v>0</v>
      </c>
      <c r="E81" s="39">
        <v>0</v>
      </c>
      <c r="F81" s="39">
        <v>500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500</v>
      </c>
      <c r="P81" s="39">
        <v>500</v>
      </c>
      <c r="R81" s="80">
        <v>0</v>
      </c>
      <c r="S81" s="80">
        <v>0</v>
      </c>
    </row>
    <row r="82" spans="1:16" s="5" customFormat="1" ht="15.75">
      <c r="A82" s="112">
        <v>454</v>
      </c>
      <c r="B82" s="39" t="s">
        <v>27</v>
      </c>
      <c r="C82" s="39">
        <v>500</v>
      </c>
      <c r="D82" s="39">
        <v>0</v>
      </c>
      <c r="E82" s="39">
        <v>0</v>
      </c>
      <c r="F82" s="39">
        <v>500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44"/>
      <c r="P82" s="44"/>
    </row>
    <row r="83" spans="1:16" s="1" customFormat="1" ht="15.75">
      <c r="A83" s="119"/>
      <c r="B83" s="109" t="s">
        <v>8</v>
      </c>
      <c r="C83" s="55">
        <f>SUM(D83:N83)</f>
        <v>613700</v>
      </c>
      <c r="D83" s="55">
        <f>D64+D67+D73+D77+D81</f>
        <v>0</v>
      </c>
      <c r="E83" s="55">
        <f>SUM(E64,E67,E73,E77)</f>
        <v>100000</v>
      </c>
      <c r="F83" s="55">
        <f>F64+F67+F73+F77+F81</f>
        <v>393700</v>
      </c>
      <c r="G83" s="55">
        <f>SUM(G67,G73,G77,G81)</f>
        <v>0</v>
      </c>
      <c r="H83" s="55">
        <f>H64+H67+H73+H77+H81</f>
        <v>30000</v>
      </c>
      <c r="I83" s="55">
        <f>SUM(I64,I67,I74,I77,I81)</f>
        <v>0</v>
      </c>
      <c r="J83" s="55">
        <f aca="true" t="shared" si="1" ref="J83:P83">J64+J67+J73+J77+J81</f>
        <v>50000</v>
      </c>
      <c r="K83" s="55">
        <f t="shared" si="1"/>
        <v>8000</v>
      </c>
      <c r="L83" s="55">
        <f t="shared" si="1"/>
        <v>7000</v>
      </c>
      <c r="M83" s="55">
        <f t="shared" si="1"/>
        <v>15000</v>
      </c>
      <c r="N83" s="39">
        <f t="shared" si="1"/>
        <v>10000</v>
      </c>
      <c r="O83" s="39">
        <f t="shared" si="1"/>
        <v>613700</v>
      </c>
      <c r="P83" s="39">
        <f t="shared" si="1"/>
        <v>613700</v>
      </c>
    </row>
    <row r="84" spans="1:16" s="1" customFormat="1" ht="15.75">
      <c r="A84" s="298"/>
      <c r="B84" s="299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79"/>
      <c r="O84" s="79"/>
      <c r="P84" s="79"/>
    </row>
    <row r="85" spans="1:16" s="1" customFormat="1" ht="15" customHeight="1">
      <c r="A85" s="298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79"/>
      <c r="O85" s="79"/>
      <c r="P85" s="79"/>
    </row>
    <row r="86" spans="1:12" s="13" customFormat="1" ht="21.75" customHeight="1">
      <c r="A86" s="361" t="s">
        <v>106</v>
      </c>
      <c r="B86" s="363"/>
      <c r="C86" s="9"/>
      <c r="D86" s="12"/>
      <c r="E86" s="9"/>
      <c r="F86" s="12"/>
      <c r="G86" s="12"/>
      <c r="H86" s="9"/>
      <c r="I86" s="9"/>
      <c r="J86" s="9"/>
      <c r="K86" s="9"/>
      <c r="L86" s="9"/>
    </row>
    <row r="87" spans="1:12" s="13" customFormat="1" ht="15.75">
      <c r="A87" s="10"/>
      <c r="B87" s="11"/>
      <c r="C87" s="9"/>
      <c r="D87" s="12"/>
      <c r="E87" s="9"/>
      <c r="F87" s="12"/>
      <c r="G87" s="12"/>
      <c r="H87" s="9"/>
      <c r="I87" s="9"/>
      <c r="J87" s="9"/>
      <c r="K87" s="9"/>
      <c r="L87" s="9"/>
    </row>
    <row r="88" spans="1:16" s="13" customFormat="1" ht="63">
      <c r="A88" s="315" t="s">
        <v>49</v>
      </c>
      <c r="B88" s="315" t="s">
        <v>3</v>
      </c>
      <c r="C88" s="314" t="s">
        <v>121</v>
      </c>
      <c r="D88" s="314" t="s">
        <v>50</v>
      </c>
      <c r="E88" s="314" t="s">
        <v>57</v>
      </c>
      <c r="F88" s="314" t="s">
        <v>51</v>
      </c>
      <c r="G88" s="314" t="s">
        <v>91</v>
      </c>
      <c r="H88" s="314" t="s">
        <v>52</v>
      </c>
      <c r="I88" s="314" t="s">
        <v>96</v>
      </c>
      <c r="J88" s="314" t="s">
        <v>53</v>
      </c>
      <c r="K88" s="314" t="s">
        <v>1</v>
      </c>
      <c r="L88" s="314" t="s">
        <v>56</v>
      </c>
      <c r="M88" s="313" t="s">
        <v>64</v>
      </c>
      <c r="N88" s="316" t="s">
        <v>69</v>
      </c>
      <c r="O88" s="314" t="s">
        <v>112</v>
      </c>
      <c r="P88" s="314" t="s">
        <v>117</v>
      </c>
    </row>
    <row r="89" spans="1:16" s="13" customFormat="1" ht="15.75">
      <c r="A89" s="112">
        <v>32</v>
      </c>
      <c r="B89" s="39" t="s">
        <v>13</v>
      </c>
      <c r="C89" s="39">
        <v>2000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2000</v>
      </c>
      <c r="O89" s="39">
        <v>2000</v>
      </c>
      <c r="P89" s="39">
        <v>2000</v>
      </c>
    </row>
    <row r="90" spans="1:16" s="13" customFormat="1" ht="15.75">
      <c r="A90" s="112">
        <v>322</v>
      </c>
      <c r="B90" s="39" t="s">
        <v>21</v>
      </c>
      <c r="C90" s="39">
        <v>1300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>
        <v>1300</v>
      </c>
      <c r="O90" s="39"/>
      <c r="P90" s="39"/>
    </row>
    <row r="91" spans="1:16" s="13" customFormat="1" ht="15.75">
      <c r="A91" s="301">
        <v>329</v>
      </c>
      <c r="B91" s="39" t="s">
        <v>18</v>
      </c>
      <c r="C91" s="302">
        <v>700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29"/>
      <c r="N91" s="117">
        <v>700</v>
      </c>
      <c r="O91" s="130"/>
      <c r="P91" s="130"/>
    </row>
    <row r="92" spans="1:16" s="13" customFormat="1" ht="15.75">
      <c r="A92" s="131"/>
      <c r="B92" s="132" t="s">
        <v>54</v>
      </c>
      <c r="C92" s="55">
        <f aca="true" t="shared" si="2" ref="C92:H92">C89</f>
        <v>2000</v>
      </c>
      <c r="D92" s="55">
        <f t="shared" si="2"/>
        <v>0</v>
      </c>
      <c r="E92" s="55">
        <f t="shared" si="2"/>
        <v>0</v>
      </c>
      <c r="F92" s="55">
        <f t="shared" si="2"/>
        <v>0</v>
      </c>
      <c r="G92" s="55">
        <f t="shared" si="2"/>
        <v>0</v>
      </c>
      <c r="H92" s="55">
        <f t="shared" si="2"/>
        <v>0</v>
      </c>
      <c r="I92" s="55"/>
      <c r="J92" s="55">
        <f>J89</f>
        <v>0</v>
      </c>
      <c r="K92" s="55">
        <f>K89</f>
        <v>0</v>
      </c>
      <c r="L92" s="55">
        <f>L89</f>
        <v>0</v>
      </c>
      <c r="M92" s="117">
        <f>M89</f>
        <v>0</v>
      </c>
      <c r="N92" s="39">
        <f>SUM(N89)</f>
        <v>2000</v>
      </c>
      <c r="O92" s="39">
        <f>O89</f>
        <v>2000</v>
      </c>
      <c r="P92" s="39">
        <f>P89</f>
        <v>2000</v>
      </c>
    </row>
    <row r="93" spans="1:12" s="13" customFormat="1" ht="15.75">
      <c r="A93" s="10"/>
      <c r="B93" s="11"/>
      <c r="C93" s="9"/>
      <c r="D93" s="12"/>
      <c r="E93" s="9"/>
      <c r="F93" s="12"/>
      <c r="G93" s="12"/>
      <c r="H93" s="9"/>
      <c r="I93" s="9"/>
      <c r="J93" s="9"/>
      <c r="K93" s="9"/>
      <c r="L93" s="9"/>
    </row>
    <row r="94" spans="1:12" s="13" customFormat="1" ht="15.75">
      <c r="A94" s="10"/>
      <c r="B94" s="11"/>
      <c r="C94" s="9"/>
      <c r="D94" s="12"/>
      <c r="E94" s="9"/>
      <c r="F94" s="12"/>
      <c r="G94" s="12"/>
      <c r="H94" s="9"/>
      <c r="I94" s="9"/>
      <c r="J94" s="9"/>
      <c r="K94" s="9"/>
      <c r="L94" s="9"/>
    </row>
    <row r="95" spans="1:12" s="19" customFormat="1" ht="15.75">
      <c r="A95" s="14"/>
      <c r="B95" s="15"/>
      <c r="C95" s="16"/>
      <c r="D95" s="17"/>
      <c r="E95" s="17"/>
      <c r="F95" s="17"/>
      <c r="G95" s="17"/>
      <c r="H95" s="18"/>
      <c r="I95" s="18"/>
      <c r="J95" s="18"/>
      <c r="K95" s="18"/>
      <c r="L95" s="18"/>
    </row>
    <row r="96" spans="1:12" s="122" customFormat="1" ht="15">
      <c r="A96" s="120" t="s">
        <v>48</v>
      </c>
      <c r="B96" s="121"/>
      <c r="C96" s="392" t="s">
        <v>59</v>
      </c>
      <c r="D96" s="392"/>
      <c r="E96" s="392"/>
      <c r="F96" s="392"/>
      <c r="G96" s="392"/>
      <c r="H96" s="392"/>
      <c r="I96" s="392"/>
      <c r="J96" s="392"/>
      <c r="K96" s="392"/>
      <c r="L96" s="392"/>
    </row>
    <row r="97" spans="1:4" s="125" customFormat="1" ht="14.25">
      <c r="A97" s="123"/>
      <c r="B97" s="124"/>
      <c r="D97" s="126"/>
    </row>
    <row r="98" spans="1:11" s="125" customFormat="1" ht="1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</row>
    <row r="99" spans="1:16" s="128" customFormat="1" ht="81" customHeight="1">
      <c r="A99" s="315" t="s">
        <v>49</v>
      </c>
      <c r="B99" s="315" t="s">
        <v>3</v>
      </c>
      <c r="C99" s="314" t="s">
        <v>121</v>
      </c>
      <c r="D99" s="314" t="s">
        <v>50</v>
      </c>
      <c r="E99" s="314" t="s">
        <v>57</v>
      </c>
      <c r="F99" s="314" t="s">
        <v>51</v>
      </c>
      <c r="G99" s="314" t="s">
        <v>91</v>
      </c>
      <c r="H99" s="314" t="s">
        <v>52</v>
      </c>
      <c r="I99" s="314" t="s">
        <v>96</v>
      </c>
      <c r="J99" s="314" t="s">
        <v>53</v>
      </c>
      <c r="K99" s="314" t="s">
        <v>1</v>
      </c>
      <c r="L99" s="314" t="s">
        <v>56</v>
      </c>
      <c r="M99" s="313" t="s">
        <v>64</v>
      </c>
      <c r="N99" s="316" t="s">
        <v>69</v>
      </c>
      <c r="O99" s="314" t="s">
        <v>112</v>
      </c>
      <c r="P99" s="314" t="s">
        <v>117</v>
      </c>
    </row>
    <row r="100" spans="1:19" s="128" customFormat="1" ht="15.75">
      <c r="A100" s="112">
        <v>32</v>
      </c>
      <c r="B100" s="39" t="s">
        <v>13</v>
      </c>
      <c r="C100" s="39">
        <v>86000</v>
      </c>
      <c r="D100" s="39">
        <v>72000</v>
      </c>
      <c r="E100" s="39">
        <v>14000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86000</v>
      </c>
      <c r="P100" s="39">
        <v>86000</v>
      </c>
      <c r="R100" s="80">
        <v>0</v>
      </c>
      <c r="S100" s="80">
        <v>0</v>
      </c>
    </row>
    <row r="101" spans="1:19" s="128" customFormat="1" ht="15.75">
      <c r="A101" s="112">
        <v>322</v>
      </c>
      <c r="B101" s="39" t="s">
        <v>21</v>
      </c>
      <c r="C101" s="39">
        <v>86000</v>
      </c>
      <c r="D101" s="39">
        <v>72000</v>
      </c>
      <c r="E101" s="39">
        <v>14000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/>
      <c r="P101" s="39"/>
      <c r="R101" s="80"/>
      <c r="S101" s="80"/>
    </row>
    <row r="102" spans="1:16" s="91" customFormat="1" ht="15.75">
      <c r="A102" s="131"/>
      <c r="B102" s="132" t="s">
        <v>54</v>
      </c>
      <c r="C102" s="55">
        <f aca="true" t="shared" si="3" ref="C102:H102">C100</f>
        <v>86000</v>
      </c>
      <c r="D102" s="55">
        <f t="shared" si="3"/>
        <v>72000</v>
      </c>
      <c r="E102" s="55">
        <f t="shared" si="3"/>
        <v>14000</v>
      </c>
      <c r="F102" s="55">
        <f t="shared" si="3"/>
        <v>0</v>
      </c>
      <c r="G102" s="55">
        <f t="shared" si="3"/>
        <v>0</v>
      </c>
      <c r="H102" s="55">
        <f t="shared" si="3"/>
        <v>0</v>
      </c>
      <c r="I102" s="55"/>
      <c r="J102" s="55">
        <f aca="true" t="shared" si="4" ref="J102:P102">J100</f>
        <v>0</v>
      </c>
      <c r="K102" s="55">
        <f t="shared" si="4"/>
        <v>0</v>
      </c>
      <c r="L102" s="55">
        <f t="shared" si="4"/>
        <v>0</v>
      </c>
      <c r="M102" s="117">
        <f t="shared" si="4"/>
        <v>0</v>
      </c>
      <c r="N102" s="39">
        <f t="shared" si="4"/>
        <v>0</v>
      </c>
      <c r="O102" s="39">
        <f t="shared" si="4"/>
        <v>86000</v>
      </c>
      <c r="P102" s="39">
        <f t="shared" si="4"/>
        <v>86000</v>
      </c>
    </row>
    <row r="103" spans="1:16" s="128" customFormat="1" ht="15" thickBot="1">
      <c r="A103" s="280"/>
      <c r="B103" s="281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3"/>
      <c r="N103" s="284"/>
      <c r="O103" s="284"/>
      <c r="P103" s="284"/>
    </row>
    <row r="104" spans="1:16" s="128" customFormat="1" ht="15" thickTop="1">
      <c r="A104" s="285"/>
      <c r="B104" s="286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8"/>
      <c r="N104" s="289"/>
      <c r="O104" s="289"/>
      <c r="P104" s="289"/>
    </row>
    <row r="105" spans="1:16" s="128" customFormat="1" ht="14.25">
      <c r="A105" s="285"/>
      <c r="B105" s="286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8"/>
      <c r="N105" s="289"/>
      <c r="O105" s="289"/>
      <c r="P105" s="289"/>
    </row>
    <row r="106" s="128" customFormat="1" ht="14.25"/>
    <row r="107" spans="1:16" s="128" customFormat="1" ht="18.75">
      <c r="A107" s="366" t="s">
        <v>100</v>
      </c>
      <c r="B107" s="36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8"/>
      <c r="N107" s="289"/>
      <c r="O107" s="289"/>
      <c r="P107" s="289"/>
    </row>
    <row r="108" spans="1:16" s="128" customFormat="1" ht="14.25">
      <c r="A108" s="285"/>
      <c r="B108" s="286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8"/>
      <c r="N108" s="289"/>
      <c r="O108" s="289"/>
      <c r="P108" s="289"/>
    </row>
    <row r="109" spans="1:16" s="128" customFormat="1" ht="63">
      <c r="A109" s="315" t="s">
        <v>49</v>
      </c>
      <c r="B109" s="315" t="s">
        <v>3</v>
      </c>
      <c r="C109" s="314" t="s">
        <v>121</v>
      </c>
      <c r="D109" s="314" t="s">
        <v>102</v>
      </c>
      <c r="E109" s="314" t="s">
        <v>105</v>
      </c>
      <c r="F109" s="314" t="s">
        <v>51</v>
      </c>
      <c r="G109" s="314" t="s">
        <v>91</v>
      </c>
      <c r="H109" s="314" t="s">
        <v>52</v>
      </c>
      <c r="I109" s="314" t="s">
        <v>96</v>
      </c>
      <c r="J109" s="314" t="s">
        <v>53</v>
      </c>
      <c r="K109" s="314" t="s">
        <v>1</v>
      </c>
      <c r="L109" s="314" t="s">
        <v>56</v>
      </c>
      <c r="M109" s="313" t="s">
        <v>104</v>
      </c>
      <c r="N109" s="316" t="s">
        <v>69</v>
      </c>
      <c r="O109" s="314" t="s">
        <v>112</v>
      </c>
      <c r="P109" s="314" t="s">
        <v>117</v>
      </c>
    </row>
    <row r="110" spans="1:16" s="128" customFormat="1" ht="15.75">
      <c r="A110" s="112">
        <v>31</v>
      </c>
      <c r="B110" s="39" t="s">
        <v>20</v>
      </c>
      <c r="C110" s="135">
        <v>584900</v>
      </c>
      <c r="D110" s="135">
        <v>239500</v>
      </c>
      <c r="E110" s="135">
        <v>345400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291">
        <v>584900</v>
      </c>
      <c r="P110" s="291">
        <v>584900</v>
      </c>
    </row>
    <row r="111" spans="1:16" s="128" customFormat="1" ht="15.75">
      <c r="A111" s="112">
        <v>311</v>
      </c>
      <c r="B111" s="39" t="s">
        <v>11</v>
      </c>
      <c r="C111" s="135">
        <v>474163</v>
      </c>
      <c r="D111" s="135">
        <v>194163</v>
      </c>
      <c r="E111" s="135">
        <v>280000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279"/>
      <c r="P111" s="279"/>
    </row>
    <row r="112" spans="1:16" s="128" customFormat="1" ht="15.75">
      <c r="A112" s="104">
        <v>312</v>
      </c>
      <c r="B112" s="55" t="s">
        <v>6</v>
      </c>
      <c r="C112" s="135">
        <v>32500</v>
      </c>
      <c r="D112" s="135">
        <v>13300</v>
      </c>
      <c r="E112" s="135">
        <v>19200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279"/>
      <c r="P112" s="279"/>
    </row>
    <row r="113" spans="1:16" s="128" customFormat="1" ht="15.75">
      <c r="A113" s="112">
        <v>313</v>
      </c>
      <c r="B113" s="39" t="s">
        <v>12</v>
      </c>
      <c r="C113" s="135">
        <v>78237</v>
      </c>
      <c r="D113" s="135">
        <v>32037</v>
      </c>
      <c r="E113" s="135">
        <v>46200</v>
      </c>
      <c r="F113" s="135">
        <v>0</v>
      </c>
      <c r="G113" s="135">
        <v>0</v>
      </c>
      <c r="H113" s="135">
        <v>0</v>
      </c>
      <c r="I113" s="135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279"/>
      <c r="P113" s="279"/>
    </row>
    <row r="114" spans="1:16" s="128" customFormat="1" ht="15.75">
      <c r="A114" s="112">
        <v>32</v>
      </c>
      <c r="B114" s="39" t="s">
        <v>13</v>
      </c>
      <c r="C114" s="135">
        <v>20080</v>
      </c>
      <c r="D114" s="135">
        <v>7480</v>
      </c>
      <c r="E114" s="135">
        <v>12600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291">
        <v>20080</v>
      </c>
      <c r="P114" s="291">
        <v>20080</v>
      </c>
    </row>
    <row r="115" spans="1:16" s="128" customFormat="1" ht="15.75">
      <c r="A115" s="112">
        <v>321</v>
      </c>
      <c r="B115" s="39" t="s">
        <v>14</v>
      </c>
      <c r="C115" s="135">
        <v>19000</v>
      </c>
      <c r="D115" s="135">
        <v>7040</v>
      </c>
      <c r="E115" s="135">
        <v>11960</v>
      </c>
      <c r="F115" s="135">
        <v>0</v>
      </c>
      <c r="G115" s="135">
        <v>0</v>
      </c>
      <c r="H115" s="135">
        <v>0</v>
      </c>
      <c r="I115" s="135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279"/>
      <c r="P115" s="279"/>
    </row>
    <row r="116" spans="1:16" s="128" customFormat="1" ht="15.75">
      <c r="A116" s="112">
        <v>322</v>
      </c>
      <c r="B116" s="39" t="s">
        <v>21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279"/>
      <c r="P116" s="279"/>
    </row>
    <row r="117" spans="1:16" s="128" customFormat="1" ht="15.75">
      <c r="A117" s="112">
        <v>323</v>
      </c>
      <c r="B117" s="39" t="s">
        <v>16</v>
      </c>
      <c r="C117" s="135">
        <v>1080</v>
      </c>
      <c r="D117" s="135">
        <v>440</v>
      </c>
      <c r="E117" s="135">
        <v>640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279"/>
      <c r="P117" s="279"/>
    </row>
    <row r="118" spans="1:16" s="128" customFormat="1" ht="15.75">
      <c r="A118" s="112">
        <v>324</v>
      </c>
      <c r="B118" s="39" t="s">
        <v>22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279"/>
      <c r="P118" s="279"/>
    </row>
    <row r="119" spans="1:16" s="128" customFormat="1" ht="15.75">
      <c r="A119" s="112">
        <v>329</v>
      </c>
      <c r="B119" s="39" t="s">
        <v>18</v>
      </c>
      <c r="C119" s="135">
        <v>0</v>
      </c>
      <c r="D119" s="135">
        <v>0</v>
      </c>
      <c r="E119" s="135">
        <v>0</v>
      </c>
      <c r="F119" s="135">
        <v>0</v>
      </c>
      <c r="G119" s="135">
        <v>0</v>
      </c>
      <c r="H119" s="135">
        <v>0</v>
      </c>
      <c r="I119" s="135">
        <v>0</v>
      </c>
      <c r="J119" s="135">
        <v>0</v>
      </c>
      <c r="K119" s="135">
        <v>0</v>
      </c>
      <c r="L119" s="135">
        <v>0</v>
      </c>
      <c r="M119" s="135">
        <v>0</v>
      </c>
      <c r="N119" s="135">
        <v>0</v>
      </c>
      <c r="O119" s="279"/>
      <c r="P119" s="279"/>
    </row>
    <row r="120" spans="1:16" s="128" customFormat="1" ht="15.75">
      <c r="A120" s="133"/>
      <c r="B120" s="290" t="s">
        <v>101</v>
      </c>
      <c r="C120" s="135">
        <f>SUM(D120:N120)</f>
        <v>604980</v>
      </c>
      <c r="D120" s="135">
        <f aca="true" t="shared" si="5" ref="D120:P120">SUM(D110,D114)</f>
        <v>246980</v>
      </c>
      <c r="E120" s="135">
        <f t="shared" si="5"/>
        <v>358000</v>
      </c>
      <c r="F120" s="135">
        <f t="shared" si="5"/>
        <v>0</v>
      </c>
      <c r="G120" s="135">
        <f t="shared" si="5"/>
        <v>0</v>
      </c>
      <c r="H120" s="135">
        <f t="shared" si="5"/>
        <v>0</v>
      </c>
      <c r="I120" s="135">
        <f t="shared" si="5"/>
        <v>0</v>
      </c>
      <c r="J120" s="135">
        <f t="shared" si="5"/>
        <v>0</v>
      </c>
      <c r="K120" s="135">
        <f t="shared" si="5"/>
        <v>0</v>
      </c>
      <c r="L120" s="135">
        <f t="shared" si="5"/>
        <v>0</v>
      </c>
      <c r="M120" s="135">
        <f t="shared" si="5"/>
        <v>0</v>
      </c>
      <c r="N120" s="135">
        <f t="shared" si="5"/>
        <v>0</v>
      </c>
      <c r="O120" s="291">
        <f t="shared" si="5"/>
        <v>604980</v>
      </c>
      <c r="P120" s="291">
        <f t="shared" si="5"/>
        <v>604980</v>
      </c>
    </row>
    <row r="121" spans="1:16" s="128" customFormat="1" ht="15">
      <c r="A121" s="133"/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390"/>
      <c r="N121" s="390"/>
      <c r="O121" s="398"/>
      <c r="P121" s="398"/>
    </row>
    <row r="122" spans="1:16" s="128" customFormat="1" ht="15" customHeight="1">
      <c r="A122" s="136"/>
      <c r="B122" s="137"/>
      <c r="C122" s="138"/>
      <c r="D122" s="139"/>
      <c r="E122" s="138"/>
      <c r="F122" s="138"/>
      <c r="G122" s="138"/>
      <c r="H122" s="138"/>
      <c r="I122" s="138"/>
      <c r="J122" s="138"/>
      <c r="K122" s="138"/>
      <c r="L122" s="138"/>
      <c r="M122" s="391"/>
      <c r="N122" s="391"/>
      <c r="O122" s="399"/>
      <c r="P122" s="399"/>
    </row>
    <row r="123" spans="1:16" s="122" customFormat="1" ht="25.5" customHeight="1">
      <c r="A123" s="140"/>
      <c r="B123" s="141" t="s">
        <v>55</v>
      </c>
      <c r="C123" s="142">
        <f>SUM(C37,C57,C83,C92,C102,C120)</f>
        <v>1852420</v>
      </c>
      <c r="D123" s="142">
        <f>D102+D83+D57+D37+D120</f>
        <v>688320</v>
      </c>
      <c r="E123" s="142">
        <f>E37+E83+E57+E102</f>
        <v>132000</v>
      </c>
      <c r="F123" s="142">
        <f>SUM(F57,F83,F102,F120)</f>
        <v>450000</v>
      </c>
      <c r="G123" s="142">
        <f>SUM(G37+G83)</f>
        <v>8500</v>
      </c>
      <c r="H123" s="142">
        <f aca="true" t="shared" si="6" ref="H123:M123">H102+H83+H57+H37+H120</f>
        <v>40600</v>
      </c>
      <c r="I123" s="142">
        <f t="shared" si="6"/>
        <v>0</v>
      </c>
      <c r="J123" s="142">
        <f t="shared" si="6"/>
        <v>100000</v>
      </c>
      <c r="K123" s="142">
        <f t="shared" si="6"/>
        <v>8000</v>
      </c>
      <c r="L123" s="142">
        <f t="shared" si="6"/>
        <v>7000</v>
      </c>
      <c r="M123" s="142">
        <f t="shared" si="6"/>
        <v>15000</v>
      </c>
      <c r="N123" s="142">
        <f>N102+N83+N57+N37+N120+N92</f>
        <v>12000</v>
      </c>
      <c r="O123" s="142">
        <f>O102+O83+O57+O37+O120+O92</f>
        <v>2014420</v>
      </c>
      <c r="P123" s="142">
        <f>P102+P83+P57+P37+P120+P92</f>
        <v>2014420</v>
      </c>
    </row>
    <row r="124" s="125" customFormat="1" ht="14.25"/>
    <row r="125" s="125" customFormat="1" ht="14.25"/>
    <row r="126" spans="1:16" s="125" customFormat="1" ht="15.75">
      <c r="A126" s="361" t="s">
        <v>120</v>
      </c>
      <c r="B126" s="362"/>
      <c r="C126" s="362"/>
      <c r="D126" s="363"/>
      <c r="E126" s="9"/>
      <c r="F126" s="9"/>
      <c r="G126" s="9"/>
      <c r="H126" s="9"/>
      <c r="I126" s="9"/>
      <c r="J126" s="9"/>
      <c r="K126" s="9"/>
      <c r="L126" s="9"/>
      <c r="M126" s="8"/>
      <c r="N126" s="8"/>
      <c r="O126" s="8"/>
      <c r="P126" s="8"/>
    </row>
    <row r="127" spans="1:16" s="125" customFormat="1" ht="18.75">
      <c r="A127" s="51"/>
      <c r="B127" s="52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2"/>
      <c r="N127" s="2"/>
      <c r="O127" s="2"/>
      <c r="P127" s="2"/>
    </row>
    <row r="128" spans="1:16" s="125" customFormat="1" ht="63">
      <c r="A128" s="324" t="s">
        <v>7</v>
      </c>
      <c r="B128" s="324" t="s">
        <v>3</v>
      </c>
      <c r="C128" s="325" t="s">
        <v>115</v>
      </c>
      <c r="D128" s="326" t="s">
        <v>46</v>
      </c>
      <c r="E128" s="327" t="s">
        <v>129</v>
      </c>
      <c r="F128" s="328" t="s">
        <v>62</v>
      </c>
      <c r="G128" s="325" t="s">
        <v>114</v>
      </c>
      <c r="H128" s="325" t="s">
        <v>44</v>
      </c>
      <c r="I128" s="325"/>
      <c r="J128" s="329" t="s">
        <v>43</v>
      </c>
      <c r="K128" s="325" t="s">
        <v>1</v>
      </c>
      <c r="L128" s="325" t="s">
        <v>56</v>
      </c>
      <c r="M128" s="328" t="s">
        <v>64</v>
      </c>
      <c r="N128" s="330" t="s">
        <v>69</v>
      </c>
      <c r="O128" s="325" t="s">
        <v>112</v>
      </c>
      <c r="P128" s="325" t="s">
        <v>117</v>
      </c>
    </row>
    <row r="129" spans="1:16" s="125" customFormat="1" ht="15.75">
      <c r="A129" s="112">
        <v>31</v>
      </c>
      <c r="B129" s="39" t="s">
        <v>20</v>
      </c>
      <c r="C129" s="39">
        <v>5067592</v>
      </c>
      <c r="D129" s="39">
        <v>0</v>
      </c>
      <c r="E129" s="39">
        <v>5067592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5067592</v>
      </c>
      <c r="P129" s="39">
        <v>5067592</v>
      </c>
    </row>
    <row r="130" spans="1:16" s="125" customFormat="1" ht="15.75">
      <c r="A130" s="112">
        <v>311</v>
      </c>
      <c r="B130" s="39" t="s">
        <v>11</v>
      </c>
      <c r="C130" s="39">
        <v>4232282</v>
      </c>
      <c r="D130" s="39">
        <v>0</v>
      </c>
      <c r="E130" s="39">
        <v>4232282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44"/>
      <c r="P130" s="44"/>
    </row>
    <row r="131" spans="1:16" s="125" customFormat="1" ht="15.75">
      <c r="A131" s="301">
        <v>312</v>
      </c>
      <c r="B131" s="319" t="s">
        <v>6</v>
      </c>
      <c r="C131" s="114">
        <v>200000</v>
      </c>
      <c r="D131" s="113">
        <v>0</v>
      </c>
      <c r="E131" s="114">
        <v>200000</v>
      </c>
      <c r="F131" s="113">
        <v>0</v>
      </c>
      <c r="G131" s="113">
        <v>0</v>
      </c>
      <c r="H131" s="113">
        <v>0</v>
      </c>
      <c r="I131" s="113">
        <v>0</v>
      </c>
      <c r="J131" s="113">
        <v>0</v>
      </c>
      <c r="K131" s="113">
        <v>0</v>
      </c>
      <c r="L131" s="113">
        <v>0</v>
      </c>
      <c r="M131" s="113">
        <v>0</v>
      </c>
      <c r="N131" s="113">
        <v>0</v>
      </c>
      <c r="O131" s="320"/>
      <c r="P131" s="320"/>
    </row>
    <row r="132" spans="1:16" s="125" customFormat="1" ht="15.75">
      <c r="A132" s="112">
        <v>313</v>
      </c>
      <c r="B132" s="39" t="s">
        <v>12</v>
      </c>
      <c r="C132" s="39">
        <v>635310</v>
      </c>
      <c r="D132" s="39">
        <v>0</v>
      </c>
      <c r="E132" s="39">
        <v>635310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/>
      <c r="P132" s="44"/>
    </row>
    <row r="133" spans="1:16" s="125" customFormat="1" ht="15.75">
      <c r="A133" s="112">
        <v>32</v>
      </c>
      <c r="B133" s="39" t="s">
        <v>13</v>
      </c>
      <c r="C133" s="39">
        <v>232000</v>
      </c>
      <c r="D133" s="39">
        <v>0</v>
      </c>
      <c r="E133" s="39">
        <v>232000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232000</v>
      </c>
      <c r="P133" s="39">
        <v>232000</v>
      </c>
    </row>
    <row r="134" spans="1:16" s="125" customFormat="1" ht="15.75">
      <c r="A134" s="112">
        <v>321</v>
      </c>
      <c r="B134" s="39" t="s">
        <v>14</v>
      </c>
      <c r="C134" s="39">
        <v>204000</v>
      </c>
      <c r="D134" s="39">
        <v>0</v>
      </c>
      <c r="E134" s="39">
        <v>204000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44"/>
      <c r="P134" s="44"/>
    </row>
    <row r="135" spans="1:16" s="125" customFormat="1" ht="18.75">
      <c r="A135" s="322">
        <v>329</v>
      </c>
      <c r="B135" s="323" t="s">
        <v>18</v>
      </c>
      <c r="C135" s="39">
        <v>28000</v>
      </c>
      <c r="D135" s="105">
        <v>0</v>
      </c>
      <c r="E135" s="302">
        <v>28000</v>
      </c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40"/>
      <c r="P135" s="40"/>
    </row>
    <row r="136" spans="1:16" s="125" customFormat="1" ht="15.75">
      <c r="A136" s="140"/>
      <c r="B136" s="141" t="s">
        <v>55</v>
      </c>
      <c r="C136" s="302">
        <v>5299592</v>
      </c>
      <c r="D136" s="142">
        <v>0</v>
      </c>
      <c r="E136" s="142">
        <f>SUM(E129,E133)</f>
        <v>5299592</v>
      </c>
      <c r="F136" s="142">
        <v>0</v>
      </c>
      <c r="G136" s="142">
        <v>0</v>
      </c>
      <c r="H136" s="142">
        <v>0</v>
      </c>
      <c r="I136" s="142">
        <v>0</v>
      </c>
      <c r="J136" s="142">
        <v>0</v>
      </c>
      <c r="K136" s="142">
        <v>0</v>
      </c>
      <c r="L136" s="142">
        <v>0</v>
      </c>
      <c r="M136" s="142">
        <v>0</v>
      </c>
      <c r="N136" s="142">
        <v>0</v>
      </c>
      <c r="O136" s="321">
        <f>SUM(O129,O133)</f>
        <v>5299592</v>
      </c>
      <c r="P136" s="321">
        <f>SUM(P129,P133)</f>
        <v>5299592</v>
      </c>
    </row>
    <row r="137" s="7" customFormat="1" ht="15.75"/>
    <row r="138" spans="1:14" s="7" customFormat="1" ht="15.75">
      <c r="A138" s="35" t="s">
        <v>97</v>
      </c>
      <c r="B138" s="318" t="s">
        <v>131</v>
      </c>
      <c r="C138" s="16"/>
      <c r="D138" s="23"/>
      <c r="E138" s="18"/>
      <c r="F138" s="18"/>
      <c r="G138" s="18"/>
      <c r="H138" s="18"/>
      <c r="I138" s="18"/>
      <c r="J138" s="18"/>
      <c r="K138" s="18"/>
      <c r="L138" s="19"/>
      <c r="M138" s="24"/>
      <c r="N138" s="19"/>
    </row>
    <row r="139" spans="1:16" s="19" customFormat="1" ht="15.75">
      <c r="A139" s="35" t="s">
        <v>98</v>
      </c>
      <c r="B139" s="318" t="s">
        <v>132</v>
      </c>
      <c r="C139" s="22"/>
      <c r="D139" s="23"/>
      <c r="E139" s="29"/>
      <c r="F139" s="29"/>
      <c r="G139" s="29"/>
      <c r="H139" s="24"/>
      <c r="I139" s="24"/>
      <c r="J139" s="24"/>
      <c r="K139" s="24"/>
      <c r="L139" s="7"/>
      <c r="M139" s="24"/>
      <c r="N139" s="7"/>
      <c r="O139" s="7"/>
      <c r="P139" s="7"/>
    </row>
    <row r="140" spans="1:16" s="19" customFormat="1" ht="15.75">
      <c r="A140" s="21"/>
      <c r="B140" s="21"/>
      <c r="C140" s="22"/>
      <c r="D140" s="23"/>
      <c r="E140" s="29"/>
      <c r="F140" s="29"/>
      <c r="G140" s="29"/>
      <c r="H140" s="24"/>
      <c r="I140" s="24"/>
      <c r="J140" s="24"/>
      <c r="K140" s="24"/>
      <c r="L140" s="7"/>
      <c r="M140" s="24"/>
      <c r="N140" s="7"/>
      <c r="O140" s="7"/>
      <c r="P140" s="7"/>
    </row>
    <row r="141" spans="1:16" s="19" customFormat="1" ht="15.75">
      <c r="A141" s="21"/>
      <c r="B141" s="21"/>
      <c r="C141" s="22"/>
      <c r="D141" s="23"/>
      <c r="E141" s="29"/>
      <c r="F141" s="29"/>
      <c r="G141" s="29"/>
      <c r="H141" s="24"/>
      <c r="I141" s="24"/>
      <c r="J141" s="24"/>
      <c r="K141" s="24"/>
      <c r="L141" s="7"/>
      <c r="M141" s="24"/>
      <c r="N141" s="7"/>
      <c r="O141" s="7"/>
      <c r="P141" s="7"/>
    </row>
    <row r="142" spans="1:16" s="19" customFormat="1" ht="15.75">
      <c r="A142" s="21" t="s">
        <v>70</v>
      </c>
      <c r="B142" s="318"/>
      <c r="C142" s="22"/>
      <c r="D142" s="23"/>
      <c r="E142" s="29"/>
      <c r="F142" s="29"/>
      <c r="G142" s="29"/>
      <c r="H142" s="24"/>
      <c r="I142" s="24"/>
      <c r="J142" s="24"/>
      <c r="K142" s="24"/>
      <c r="L142" s="7"/>
      <c r="M142" s="24" t="s">
        <v>71</v>
      </c>
      <c r="O142" s="7"/>
      <c r="P142" s="7"/>
    </row>
    <row r="143" spans="1:16" s="19" customFormat="1" ht="15.75">
      <c r="A143" s="21" t="s">
        <v>95</v>
      </c>
      <c r="B143" s="21"/>
      <c r="C143" s="22"/>
      <c r="D143" s="23"/>
      <c r="E143" s="29"/>
      <c r="F143" s="29"/>
      <c r="G143" s="29"/>
      <c r="H143" s="24"/>
      <c r="I143" s="24"/>
      <c r="J143" s="24"/>
      <c r="K143" s="24"/>
      <c r="L143" s="7"/>
      <c r="M143" s="24" t="s">
        <v>72</v>
      </c>
      <c r="N143" s="7"/>
      <c r="O143" s="7"/>
      <c r="P143" s="7"/>
    </row>
    <row r="144" spans="1:16" s="19" customFormat="1" ht="15.75">
      <c r="A144" s="21"/>
      <c r="B144" s="21"/>
      <c r="C144" s="22"/>
      <c r="D144" s="23"/>
      <c r="E144" s="29"/>
      <c r="F144" s="29"/>
      <c r="G144" s="29"/>
      <c r="H144" s="24"/>
      <c r="I144" s="24"/>
      <c r="J144" s="24"/>
      <c r="K144" s="24"/>
      <c r="L144" s="7"/>
      <c r="M144" s="24"/>
      <c r="N144" s="7"/>
      <c r="O144" s="7"/>
      <c r="P144" s="7"/>
    </row>
    <row r="145" spans="1:16" s="19" customFormat="1" ht="15.75">
      <c r="A145" s="21"/>
      <c r="B145" s="21"/>
      <c r="C145" s="22"/>
      <c r="D145" s="23"/>
      <c r="E145" s="29"/>
      <c r="F145" s="29"/>
      <c r="G145" s="29"/>
      <c r="H145" s="24"/>
      <c r="I145" s="24"/>
      <c r="J145" s="24"/>
      <c r="K145" s="24"/>
      <c r="L145" s="7"/>
      <c r="M145" s="24"/>
      <c r="N145" s="7"/>
      <c r="O145" s="7"/>
      <c r="P145" s="7"/>
    </row>
    <row r="146" spans="1:16" s="19" customFormat="1" ht="15.75">
      <c r="A146" s="35"/>
      <c r="B146" s="35"/>
      <c r="C146" s="22"/>
      <c r="D146" s="23"/>
      <c r="E146" s="29"/>
      <c r="F146" s="29"/>
      <c r="G146" s="29"/>
      <c r="H146" s="24"/>
      <c r="I146" s="24"/>
      <c r="J146" s="24"/>
      <c r="K146" s="24"/>
      <c r="L146" s="7"/>
      <c r="M146" s="24"/>
      <c r="N146" s="7"/>
      <c r="O146" s="7"/>
      <c r="P146" s="7"/>
    </row>
    <row r="147" spans="1:16" s="19" customFormat="1" ht="15.75">
      <c r="A147" s="35"/>
      <c r="B147" s="35"/>
      <c r="C147" s="22"/>
      <c r="D147" s="23"/>
      <c r="E147" s="29"/>
      <c r="F147" s="29"/>
      <c r="G147" s="29"/>
      <c r="H147" s="24"/>
      <c r="I147" s="24"/>
      <c r="J147" s="24"/>
      <c r="K147" s="24"/>
      <c r="L147" s="7"/>
      <c r="M147" s="24"/>
      <c r="N147" s="7"/>
      <c r="O147" s="7"/>
      <c r="P147" s="7"/>
    </row>
    <row r="148" spans="1:12" s="7" customFormat="1" ht="15.75">
      <c r="A148" s="25"/>
      <c r="B148" s="21"/>
      <c r="C148" s="22"/>
      <c r="D148" s="23"/>
      <c r="E148" s="29"/>
      <c r="F148" s="29"/>
      <c r="G148" s="29"/>
      <c r="H148" s="24"/>
      <c r="I148" s="24"/>
      <c r="J148" s="24"/>
      <c r="K148" s="24"/>
      <c r="L148" s="24"/>
    </row>
    <row r="149" spans="1:12" s="7" customFormat="1" ht="15.75">
      <c r="A149" s="25"/>
      <c r="B149" s="26"/>
      <c r="C149" s="22"/>
      <c r="D149" s="23"/>
      <c r="E149" s="29"/>
      <c r="F149" s="29"/>
      <c r="G149" s="29"/>
      <c r="H149" s="24"/>
      <c r="I149" s="24"/>
      <c r="J149" s="24"/>
      <c r="K149" s="24"/>
      <c r="L149" s="24"/>
    </row>
    <row r="150" spans="1:12" s="7" customFormat="1" ht="15.75">
      <c r="A150" s="25"/>
      <c r="B150" s="26"/>
      <c r="C150" s="22"/>
      <c r="D150" s="22"/>
      <c r="E150" s="18"/>
      <c r="F150" s="18"/>
      <c r="G150" s="18"/>
      <c r="H150" s="18"/>
      <c r="I150" s="18"/>
      <c r="J150" s="18"/>
      <c r="K150" s="18"/>
      <c r="L150" s="18"/>
    </row>
    <row r="151" spans="1:12" s="7" customFormat="1" ht="15.75">
      <c r="A151" s="25"/>
      <c r="B151" s="26"/>
      <c r="C151" s="22"/>
      <c r="D151" s="22"/>
      <c r="E151" s="18"/>
      <c r="F151" s="18"/>
      <c r="G151" s="18"/>
      <c r="H151" s="18"/>
      <c r="I151" s="18"/>
      <c r="J151" s="18"/>
      <c r="K151" s="18"/>
      <c r="L151" s="18"/>
    </row>
    <row r="152" spans="1:12" s="7" customFormat="1" ht="15.75">
      <c r="A152" s="25"/>
      <c r="B152" s="26"/>
      <c r="C152" s="22"/>
      <c r="D152" s="23"/>
      <c r="E152" s="24"/>
      <c r="F152" s="24"/>
      <c r="G152" s="24"/>
      <c r="H152" s="24"/>
      <c r="I152" s="24"/>
      <c r="J152" s="24"/>
      <c r="K152" s="24"/>
      <c r="L152" s="24"/>
    </row>
    <row r="153" spans="1:12" s="19" customFormat="1" ht="15.75">
      <c r="A153" s="14"/>
      <c r="B153" s="15"/>
      <c r="C153" s="16"/>
      <c r="D153" s="23"/>
      <c r="E153" s="18"/>
      <c r="F153" s="18"/>
      <c r="G153" s="18"/>
      <c r="H153" s="18"/>
      <c r="I153" s="18"/>
      <c r="J153" s="18"/>
      <c r="K153" s="18"/>
      <c r="L153" s="18"/>
    </row>
    <row r="154" spans="1:12" s="34" customFormat="1" ht="15.75" customHeight="1">
      <c r="A154" s="30"/>
      <c r="B154" s="31"/>
      <c r="C154" s="22"/>
      <c r="D154" s="32"/>
      <c r="E154" s="33"/>
      <c r="F154" s="33"/>
      <c r="G154" s="33"/>
      <c r="H154" s="33"/>
      <c r="I154" s="33"/>
      <c r="J154" s="33"/>
      <c r="K154" s="33"/>
      <c r="L154" s="33"/>
    </row>
    <row r="155" spans="1:12" s="19" customFormat="1" ht="15.75" customHeight="1">
      <c r="A155" s="25"/>
      <c r="B155" s="21"/>
      <c r="C155" s="22"/>
      <c r="D155" s="23"/>
      <c r="E155" s="18"/>
      <c r="F155" s="18"/>
      <c r="G155" s="18"/>
      <c r="H155" s="18"/>
      <c r="I155" s="18"/>
      <c r="J155" s="18"/>
      <c r="K155" s="18"/>
      <c r="L155" s="18"/>
    </row>
    <row r="156" spans="1:12" s="7" customFormat="1" ht="15.75">
      <c r="A156" s="25"/>
      <c r="B156" s="26"/>
      <c r="C156" s="22"/>
      <c r="D156" s="23"/>
      <c r="E156" s="24"/>
      <c r="F156" s="24"/>
      <c r="G156" s="24"/>
      <c r="H156" s="24"/>
      <c r="I156" s="24"/>
      <c r="J156" s="24"/>
      <c r="K156" s="24"/>
      <c r="L156" s="24"/>
    </row>
    <row r="157" spans="1:12" s="7" customFormat="1" ht="15.75">
      <c r="A157" s="20"/>
      <c r="B157" s="21"/>
      <c r="C157" s="22"/>
      <c r="D157" s="23"/>
      <c r="E157" s="24"/>
      <c r="F157" s="24"/>
      <c r="G157" s="24"/>
      <c r="H157" s="24"/>
      <c r="I157" s="24"/>
      <c r="J157" s="24"/>
      <c r="K157" s="24"/>
      <c r="L157" s="24"/>
    </row>
    <row r="158" spans="1:12" s="7" customFormat="1" ht="15.75">
      <c r="A158" s="25"/>
      <c r="B158" s="26"/>
      <c r="C158" s="22"/>
      <c r="D158" s="23"/>
      <c r="E158" s="24"/>
      <c r="F158" s="24"/>
      <c r="G158" s="24"/>
      <c r="H158" s="24"/>
      <c r="I158" s="24"/>
      <c r="J158" s="24"/>
      <c r="K158" s="24"/>
      <c r="L158" s="24"/>
    </row>
    <row r="159" spans="1:12" s="7" customFormat="1" ht="15.75">
      <c r="A159" s="25"/>
      <c r="B159" s="27"/>
      <c r="C159" s="22"/>
      <c r="D159" s="23"/>
      <c r="E159" s="24"/>
      <c r="F159" s="24"/>
      <c r="G159" s="24"/>
      <c r="H159" s="24"/>
      <c r="I159" s="24"/>
      <c r="J159" s="24"/>
      <c r="K159" s="24"/>
      <c r="L159" s="24"/>
    </row>
    <row r="160" spans="1:12" s="7" customFormat="1" ht="15.75">
      <c r="A160" s="25"/>
      <c r="B160" s="27"/>
      <c r="C160" s="22"/>
      <c r="D160" s="23"/>
      <c r="E160" s="24"/>
      <c r="F160" s="24"/>
      <c r="G160" s="24"/>
      <c r="H160" s="24"/>
      <c r="I160" s="24"/>
      <c r="J160" s="24"/>
      <c r="K160" s="24"/>
      <c r="L160" s="24"/>
    </row>
    <row r="161" spans="1:12" s="19" customFormat="1" ht="15.75">
      <c r="A161" s="25"/>
      <c r="B161" s="27"/>
      <c r="C161" s="22"/>
      <c r="D161" s="23"/>
      <c r="E161" s="17"/>
      <c r="F161" s="17"/>
      <c r="G161" s="17"/>
      <c r="H161" s="18"/>
      <c r="I161" s="18"/>
      <c r="J161" s="18"/>
      <c r="K161" s="18"/>
      <c r="L161" s="18"/>
    </row>
    <row r="162" spans="1:12" s="7" customFormat="1" ht="15.75">
      <c r="A162" s="25"/>
      <c r="B162" s="21"/>
      <c r="C162" s="22"/>
      <c r="D162" s="23"/>
      <c r="E162" s="29"/>
      <c r="F162" s="29"/>
      <c r="G162" s="29"/>
      <c r="H162" s="24"/>
      <c r="I162" s="24"/>
      <c r="J162" s="24"/>
      <c r="K162" s="24"/>
      <c r="L162" s="24"/>
    </row>
    <row r="163" spans="1:12" s="19" customFormat="1" ht="14.25" customHeight="1">
      <c r="A163" s="14"/>
      <c r="B163" s="35"/>
      <c r="C163" s="16"/>
      <c r="D163" s="23"/>
      <c r="E163" s="17"/>
      <c r="F163" s="17"/>
      <c r="G163" s="17"/>
      <c r="H163" s="18"/>
      <c r="I163" s="18"/>
      <c r="J163" s="18"/>
      <c r="K163" s="18"/>
      <c r="L163" s="18"/>
    </row>
    <row r="164" spans="1:12" s="7" customFormat="1" ht="15.75">
      <c r="A164" s="25"/>
      <c r="B164" s="26"/>
      <c r="C164" s="16"/>
      <c r="D164" s="23"/>
      <c r="E164" s="29"/>
      <c r="F164" s="29"/>
      <c r="G164" s="29"/>
      <c r="H164" s="24"/>
      <c r="I164" s="24"/>
      <c r="J164" s="24"/>
      <c r="K164" s="24"/>
      <c r="L164" s="24"/>
    </row>
    <row r="165" spans="1:12" s="19" customFormat="1" ht="15.75">
      <c r="A165" s="14"/>
      <c r="B165" s="15"/>
      <c r="C165" s="16"/>
      <c r="D165" s="23"/>
      <c r="E165" s="17"/>
      <c r="F165" s="17"/>
      <c r="G165" s="17"/>
      <c r="H165" s="18"/>
      <c r="I165" s="18"/>
      <c r="J165" s="18"/>
      <c r="K165" s="18"/>
      <c r="L165" s="18"/>
    </row>
    <row r="166" spans="1:12" s="7" customFormat="1" ht="15.75">
      <c r="A166" s="25"/>
      <c r="B166" s="26"/>
      <c r="C166" s="22"/>
      <c r="D166" s="22"/>
      <c r="E166" s="18"/>
      <c r="F166" s="18"/>
      <c r="G166" s="18"/>
      <c r="H166" s="18"/>
      <c r="I166" s="18"/>
      <c r="J166" s="18"/>
      <c r="K166" s="18"/>
      <c r="L166" s="18"/>
    </row>
    <row r="167" spans="1:12" s="7" customFormat="1" ht="16.5" customHeight="1">
      <c r="A167" s="25"/>
      <c r="B167" s="26"/>
      <c r="C167" s="22"/>
      <c r="D167" s="23"/>
      <c r="E167" s="24"/>
      <c r="F167" s="24"/>
      <c r="G167" s="24"/>
      <c r="H167" s="24"/>
      <c r="I167" s="24"/>
      <c r="J167" s="24"/>
      <c r="K167" s="24"/>
      <c r="L167" s="24"/>
    </row>
    <row r="168" spans="1:12" s="7" customFormat="1" ht="16.5" customHeight="1">
      <c r="A168" s="25"/>
      <c r="B168" s="26"/>
      <c r="C168" s="22"/>
      <c r="D168" s="23"/>
      <c r="E168" s="24"/>
      <c r="F168" s="24"/>
      <c r="G168" s="24"/>
      <c r="H168" s="24"/>
      <c r="I168" s="24"/>
      <c r="J168" s="24"/>
      <c r="K168" s="24"/>
      <c r="L168" s="24"/>
    </row>
    <row r="169" spans="1:12" s="7" customFormat="1" ht="16.5" customHeight="1">
      <c r="A169" s="25"/>
      <c r="B169" s="26"/>
      <c r="C169" s="22"/>
      <c r="D169" s="23"/>
      <c r="E169" s="18"/>
      <c r="F169" s="18"/>
      <c r="G169" s="18"/>
      <c r="H169" s="18"/>
      <c r="I169" s="18"/>
      <c r="J169" s="18"/>
      <c r="K169" s="18"/>
      <c r="L169" s="18"/>
    </row>
    <row r="170" spans="1:12" s="34" customFormat="1" ht="16.5" customHeight="1">
      <c r="A170" s="30"/>
      <c r="B170" s="31"/>
      <c r="C170" s="22"/>
      <c r="D170" s="32"/>
      <c r="E170" s="33"/>
      <c r="F170" s="33"/>
      <c r="G170" s="33"/>
      <c r="H170" s="33"/>
      <c r="I170" s="33"/>
      <c r="J170" s="33"/>
      <c r="K170" s="33"/>
      <c r="L170" s="33"/>
    </row>
    <row r="171" spans="1:12" s="19" customFormat="1" ht="16.5" customHeight="1">
      <c r="A171" s="25"/>
      <c r="B171" s="36"/>
      <c r="C171" s="22"/>
      <c r="D171" s="23"/>
      <c r="E171" s="18"/>
      <c r="F171" s="18"/>
      <c r="G171" s="18"/>
      <c r="H171" s="18"/>
      <c r="I171" s="18"/>
      <c r="J171" s="18"/>
      <c r="K171" s="18"/>
      <c r="L171" s="18"/>
    </row>
    <row r="172" spans="1:12" s="19" customFormat="1" ht="16.5" customHeight="1">
      <c r="A172" s="14"/>
      <c r="B172" s="37"/>
      <c r="C172" s="16"/>
      <c r="D172" s="23"/>
      <c r="E172" s="18"/>
      <c r="F172" s="18"/>
      <c r="G172" s="18"/>
      <c r="H172" s="18"/>
      <c r="I172" s="18"/>
      <c r="J172" s="18"/>
      <c r="K172" s="18"/>
      <c r="L172" s="18"/>
    </row>
    <row r="173" spans="1:12" s="19" customFormat="1" ht="16.5" customHeight="1">
      <c r="A173" s="38"/>
      <c r="B173" s="35"/>
      <c r="C173" s="16"/>
      <c r="D173" s="23"/>
      <c r="E173" s="18"/>
      <c r="F173" s="18"/>
      <c r="G173" s="18"/>
      <c r="H173" s="18"/>
      <c r="I173" s="18"/>
      <c r="J173" s="18"/>
      <c r="K173" s="18"/>
      <c r="L173" s="18"/>
    </row>
    <row r="174" spans="1:12" s="7" customFormat="1" ht="16.5" customHeight="1">
      <c r="A174" s="25"/>
      <c r="B174" s="26"/>
      <c r="C174" s="22"/>
      <c r="D174" s="23"/>
      <c r="E174" s="24"/>
      <c r="F174" s="24"/>
      <c r="G174" s="24"/>
      <c r="H174" s="24"/>
      <c r="I174" s="24"/>
      <c r="J174" s="24"/>
      <c r="K174" s="24"/>
      <c r="L174" s="24"/>
    </row>
    <row r="175" spans="1:12" s="7" customFormat="1" ht="16.5" customHeight="1">
      <c r="A175" s="25"/>
      <c r="B175" s="27"/>
      <c r="C175" s="22"/>
      <c r="D175" s="23"/>
      <c r="E175" s="24"/>
      <c r="F175" s="24"/>
      <c r="G175" s="24"/>
      <c r="H175" s="24"/>
      <c r="I175" s="24"/>
      <c r="J175" s="24"/>
      <c r="K175" s="24"/>
      <c r="L175" s="24"/>
    </row>
    <row r="176" spans="1:12" s="19" customFormat="1" ht="16.5" customHeight="1">
      <c r="A176" s="14"/>
      <c r="B176" s="28"/>
      <c r="C176" s="16"/>
      <c r="D176" s="23"/>
      <c r="E176" s="18"/>
      <c r="F176" s="18"/>
      <c r="G176" s="18"/>
      <c r="H176" s="18"/>
      <c r="I176" s="18"/>
      <c r="J176" s="18"/>
      <c r="K176" s="18"/>
      <c r="L176" s="18"/>
    </row>
    <row r="177" spans="1:12" s="19" customFormat="1" ht="16.5" customHeight="1">
      <c r="A177" s="14"/>
      <c r="B177" s="28"/>
      <c r="C177" s="16"/>
      <c r="D177" s="23"/>
      <c r="E177" s="17"/>
      <c r="F177" s="17"/>
      <c r="G177" s="17"/>
      <c r="H177" s="18"/>
      <c r="I177" s="18"/>
      <c r="J177" s="18"/>
      <c r="K177" s="18"/>
      <c r="L177" s="18"/>
    </row>
    <row r="178" spans="1:12" s="7" customFormat="1" ht="16.5" customHeight="1">
      <c r="A178" s="25"/>
      <c r="B178" s="26"/>
      <c r="C178" s="22"/>
      <c r="D178" s="23"/>
      <c r="E178" s="29"/>
      <c r="F178" s="29"/>
      <c r="G178" s="29"/>
      <c r="H178" s="24"/>
      <c r="I178" s="24"/>
      <c r="J178" s="24"/>
      <c r="K178" s="24"/>
      <c r="L178" s="24"/>
    </row>
    <row r="179" spans="1:12" s="7" customFormat="1" ht="16.5" customHeight="1">
      <c r="A179" s="25"/>
      <c r="B179" s="26"/>
      <c r="C179" s="22"/>
      <c r="D179" s="22"/>
      <c r="E179" s="18"/>
      <c r="F179" s="18"/>
      <c r="G179" s="18"/>
      <c r="H179" s="18"/>
      <c r="I179" s="18"/>
      <c r="J179" s="18"/>
      <c r="K179" s="18"/>
      <c r="L179" s="18"/>
    </row>
    <row r="180" spans="1:12" s="7" customFormat="1" ht="16.5" customHeight="1">
      <c r="A180" s="25"/>
      <c r="B180" s="26"/>
      <c r="C180" s="22"/>
      <c r="D180" s="23"/>
      <c r="E180" s="24"/>
      <c r="F180" s="24"/>
      <c r="G180" s="24"/>
      <c r="H180" s="24"/>
      <c r="I180" s="24"/>
      <c r="J180" s="24"/>
      <c r="K180" s="24"/>
      <c r="L180" s="24"/>
    </row>
    <row r="181" spans="1:12" s="7" customFormat="1" ht="16.5" customHeight="1">
      <c r="A181" s="25"/>
      <c r="B181" s="26"/>
      <c r="C181" s="22"/>
      <c r="D181" s="23"/>
      <c r="E181" s="24"/>
      <c r="F181" s="24"/>
      <c r="G181" s="24"/>
      <c r="H181" s="24"/>
      <c r="I181" s="24"/>
      <c r="J181" s="24"/>
      <c r="K181" s="24"/>
      <c r="L181" s="24"/>
    </row>
    <row r="182" spans="1:12" s="7" customFormat="1" ht="16.5" customHeight="1">
      <c r="A182" s="25"/>
      <c r="B182" s="26"/>
      <c r="C182" s="22"/>
      <c r="D182" s="22"/>
      <c r="E182" s="18"/>
      <c r="F182" s="18"/>
      <c r="G182" s="18"/>
      <c r="H182" s="18"/>
      <c r="I182" s="18"/>
      <c r="J182" s="18"/>
      <c r="K182" s="18"/>
      <c r="L182" s="18"/>
    </row>
    <row r="183" spans="1:12" s="7" customFormat="1" ht="16.5" customHeight="1">
      <c r="A183" s="25"/>
      <c r="B183" s="26"/>
      <c r="C183" s="22"/>
      <c r="D183" s="23"/>
      <c r="E183" s="24"/>
      <c r="F183" s="24"/>
      <c r="G183" s="24"/>
      <c r="H183" s="24"/>
      <c r="I183" s="24"/>
      <c r="J183" s="24"/>
      <c r="K183" s="24"/>
      <c r="L183" s="24"/>
    </row>
    <row r="184" spans="1:12" s="19" customFormat="1" ht="16.5" customHeight="1">
      <c r="A184" s="14"/>
      <c r="B184" s="15"/>
      <c r="C184" s="16"/>
      <c r="D184" s="23"/>
      <c r="E184" s="18"/>
      <c r="F184" s="18"/>
      <c r="G184" s="18"/>
      <c r="H184" s="18"/>
      <c r="I184" s="18"/>
      <c r="J184" s="18"/>
      <c r="K184" s="18"/>
      <c r="L184" s="18"/>
    </row>
    <row r="185" spans="1:12" s="7" customFormat="1" ht="16.5" customHeight="1">
      <c r="A185" s="25"/>
      <c r="B185" s="26"/>
      <c r="C185" s="22"/>
      <c r="D185" s="23"/>
      <c r="E185" s="24"/>
      <c r="F185" s="24"/>
      <c r="G185" s="24"/>
      <c r="H185" s="24"/>
      <c r="I185" s="24"/>
      <c r="J185" s="24"/>
      <c r="K185" s="24"/>
      <c r="L185" s="24"/>
    </row>
    <row r="186" spans="1:12" s="19" customFormat="1" ht="16.5" customHeight="1">
      <c r="A186" s="14"/>
      <c r="B186" s="15"/>
      <c r="C186" s="16"/>
      <c r="D186" s="23"/>
      <c r="E186" s="18"/>
      <c r="F186" s="18"/>
      <c r="G186" s="18"/>
      <c r="H186" s="18"/>
      <c r="I186" s="18"/>
      <c r="J186" s="18"/>
      <c r="K186" s="18"/>
      <c r="L186" s="18"/>
    </row>
    <row r="187" spans="1:4" s="7" customFormat="1" ht="16.5" customHeight="1">
      <c r="A187" s="143"/>
      <c r="B187" s="144"/>
      <c r="C187" s="22"/>
      <c r="D187" s="145"/>
    </row>
    <row r="188" spans="1:4" s="19" customFormat="1" ht="16.5" customHeight="1">
      <c r="A188" s="146"/>
      <c r="B188" s="147"/>
      <c r="C188" s="16"/>
      <c r="D188" s="145"/>
    </row>
    <row r="189" spans="1:4" s="19" customFormat="1" ht="16.5" customHeight="1">
      <c r="A189" s="146"/>
      <c r="B189" s="147"/>
      <c r="C189" s="16"/>
      <c r="D189" s="145"/>
    </row>
    <row r="190" spans="1:4" s="7" customFormat="1" ht="16.5" customHeight="1">
      <c r="A190" s="143"/>
      <c r="B190" s="144"/>
      <c r="C190" s="22"/>
      <c r="D190" s="145"/>
    </row>
    <row r="191" spans="1:4" s="7" customFormat="1" ht="16.5" customHeight="1">
      <c r="A191" s="143"/>
      <c r="B191" s="144"/>
      <c r="C191" s="148"/>
      <c r="D191" s="145"/>
    </row>
    <row r="192" spans="1:4" s="8" customFormat="1" ht="16.5" customHeight="1">
      <c r="A192" s="143"/>
      <c r="B192" s="144"/>
      <c r="C192" s="149"/>
      <c r="D192" s="145"/>
    </row>
    <row r="193" spans="1:4" s="8" customFormat="1" ht="16.5" customHeight="1">
      <c r="A193" s="150"/>
      <c r="B193" s="151"/>
      <c r="D193" s="145"/>
    </row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</sheetData>
  <sheetProtection selectLockedCells="1"/>
  <mergeCells count="53">
    <mergeCell ref="P121:P122"/>
    <mergeCell ref="O75:O76"/>
    <mergeCell ref="P75:P76"/>
    <mergeCell ref="O121:O122"/>
    <mergeCell ref="O73:O74"/>
    <mergeCell ref="A86:B86"/>
    <mergeCell ref="N121:N122"/>
    <mergeCell ref="N75:N76"/>
    <mergeCell ref="M121:M122"/>
    <mergeCell ref="C73:C74"/>
    <mergeCell ref="L75:L76"/>
    <mergeCell ref="F75:F76"/>
    <mergeCell ref="J73:J74"/>
    <mergeCell ref="C96:L96"/>
    <mergeCell ref="M75:M76"/>
    <mergeCell ref="D75:D76"/>
    <mergeCell ref="A10:B10"/>
    <mergeCell ref="A15:B15"/>
    <mergeCell ref="K75:K76"/>
    <mergeCell ref="J75:J76"/>
    <mergeCell ref="H75:H76"/>
    <mergeCell ref="K73:K74"/>
    <mergeCell ref="A73:A74"/>
    <mergeCell ref="A16:B16"/>
    <mergeCell ref="A17:B17"/>
    <mergeCell ref="A22:B22"/>
    <mergeCell ref="S73:S74"/>
    <mergeCell ref="N73:N74"/>
    <mergeCell ref="R73:R74"/>
    <mergeCell ref="M73:M74"/>
    <mergeCell ref="E73:E74"/>
    <mergeCell ref="P73:P74"/>
    <mergeCell ref="H73:H74"/>
    <mergeCell ref="L73:L74"/>
    <mergeCell ref="F73:F74"/>
    <mergeCell ref="A1:L1"/>
    <mergeCell ref="A21:B21"/>
    <mergeCell ref="A14:B14"/>
    <mergeCell ref="A18:B18"/>
    <mergeCell ref="A4:B4"/>
    <mergeCell ref="B75:B76"/>
    <mergeCell ref="E75:E76"/>
    <mergeCell ref="G75:G76"/>
    <mergeCell ref="C75:C76"/>
    <mergeCell ref="G73:G74"/>
    <mergeCell ref="A126:D126"/>
    <mergeCell ref="A19:B19"/>
    <mergeCell ref="A107:B107"/>
    <mergeCell ref="B73:B74"/>
    <mergeCell ref="D73:D74"/>
    <mergeCell ref="A75:A76"/>
    <mergeCell ref="A20:B20"/>
    <mergeCell ref="C26:N26"/>
  </mergeCells>
  <printOptions horizontalCentered="1"/>
  <pageMargins left="0.3937007874015748" right="0.1968503937007874" top="0.4724409448818898" bottom="0" header="0.1968503937007874" footer="0.1968503937007874"/>
  <pageSetup fitToHeight="2" fitToWidth="2" horizontalDpi="600" verticalDpi="600" orientation="landscape" paperSize="9" scale="50" r:id="rId1"/>
  <headerFooter alignWithMargins="0">
    <oddHeader>&amp;L&amp;"Times New Roman,Podebljano"&amp;12OSNOVNA ŠKOLA MONTE ZARO</oddHeader>
    <oddFooter>&amp;RStr.&amp;P od &amp;N</oddFooter>
  </headerFooter>
  <rowBreaks count="3" manualBreakCount="3">
    <brk id="37" max="14" man="1"/>
    <brk id="60" max="255" man="1"/>
    <brk id="94" max="255" man="1"/>
  </rowBreaks>
  <ignoredErrors>
    <ignoredError sqref="C74 C76 C57:C58" unlockedFormula="1"/>
    <ignoredError sqref="J57 O57 H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view="pageBreakPreview" zoomScale="80" zoomScaleSheetLayoutView="80" zoomScalePageLayoutView="0" workbookViewId="0" topLeftCell="A1">
      <selection activeCell="G12" sqref="G12"/>
    </sheetView>
  </sheetViews>
  <sheetFormatPr defaultColWidth="11.421875" defaultRowHeight="12.75"/>
  <cols>
    <col min="1" max="1" width="16.00390625" style="207" customWidth="1"/>
    <col min="2" max="4" width="17.57421875" style="207" customWidth="1"/>
    <col min="5" max="5" width="17.57421875" style="238" customWidth="1"/>
    <col min="6" max="9" width="17.57421875" style="159" customWidth="1"/>
    <col min="10" max="10" width="7.8515625" style="159" customWidth="1"/>
    <col min="11" max="11" width="14.28125" style="159" customWidth="1"/>
    <col min="12" max="12" width="7.8515625" style="159" customWidth="1"/>
    <col min="13" max="16384" width="11.421875" style="159" customWidth="1"/>
  </cols>
  <sheetData>
    <row r="1" spans="1:9" ht="24" customHeight="1">
      <c r="A1" s="406" t="s">
        <v>73</v>
      </c>
      <c r="B1" s="406"/>
      <c r="C1" s="406"/>
      <c r="D1" s="406"/>
      <c r="E1" s="406"/>
      <c r="F1" s="406"/>
      <c r="G1" s="406"/>
      <c r="H1" s="406"/>
      <c r="I1" s="406"/>
    </row>
    <row r="2" spans="1:9" s="154" customFormat="1" ht="13.5" thickBot="1">
      <c r="A2" s="160"/>
      <c r="I2" s="161" t="s">
        <v>4</v>
      </c>
    </row>
    <row r="3" spans="1:9" s="154" customFormat="1" ht="26.25" thickBot="1">
      <c r="A3" s="162" t="s">
        <v>74</v>
      </c>
      <c r="B3" s="407" t="s">
        <v>108</v>
      </c>
      <c r="C3" s="408"/>
      <c r="D3" s="408"/>
      <c r="E3" s="408"/>
      <c r="F3" s="408"/>
      <c r="G3" s="408"/>
      <c r="H3" s="409"/>
      <c r="I3" s="410"/>
    </row>
    <row r="4" spans="1:9" s="154" customFormat="1" ht="77.25" thickBot="1">
      <c r="A4" s="292" t="s">
        <v>75</v>
      </c>
      <c r="B4" s="294" t="s">
        <v>40</v>
      </c>
      <c r="C4" s="273" t="s">
        <v>0</v>
      </c>
      <c r="D4" s="295" t="s">
        <v>123</v>
      </c>
      <c r="E4" s="271" t="s">
        <v>45</v>
      </c>
      <c r="F4" s="272" t="s">
        <v>9</v>
      </c>
      <c r="G4" s="273" t="s">
        <v>36</v>
      </c>
      <c r="H4" s="295" t="s">
        <v>76</v>
      </c>
      <c r="I4" s="293" t="s">
        <v>77</v>
      </c>
    </row>
    <row r="5" spans="1:9" s="154" customFormat="1" ht="12.75">
      <c r="A5" s="297">
        <v>632</v>
      </c>
      <c r="B5" s="294"/>
      <c r="C5" s="273"/>
      <c r="D5" s="348"/>
      <c r="E5" s="333"/>
      <c r="F5" s="272"/>
      <c r="G5" s="272"/>
      <c r="H5" s="272"/>
      <c r="I5" s="293"/>
    </row>
    <row r="6" spans="1:9" s="154" customFormat="1" ht="12.75">
      <c r="A6" s="342">
        <v>634</v>
      </c>
      <c r="B6" s="338"/>
      <c r="C6" s="339"/>
      <c r="D6" s="349"/>
      <c r="E6" s="275">
        <v>15000</v>
      </c>
      <c r="F6" s="340"/>
      <c r="G6" s="339"/>
      <c r="H6" s="340"/>
      <c r="I6" s="341"/>
    </row>
    <row r="7" spans="1:9" s="154" customFormat="1" ht="12.75">
      <c r="A7" s="167">
        <v>652</v>
      </c>
      <c r="B7" s="275"/>
      <c r="C7" s="200"/>
      <c r="D7" s="343"/>
      <c r="E7" s="336">
        <v>450000</v>
      </c>
      <c r="F7" s="166"/>
      <c r="G7" s="276"/>
      <c r="H7" s="166"/>
      <c r="I7" s="296"/>
    </row>
    <row r="8" spans="1:9" s="154" customFormat="1" ht="12.75">
      <c r="A8" s="167">
        <v>652</v>
      </c>
      <c r="B8" s="168"/>
      <c r="C8" s="174"/>
      <c r="D8" s="344"/>
      <c r="E8" s="168"/>
      <c r="F8" s="169"/>
      <c r="G8" s="170"/>
      <c r="H8" s="171">
        <v>1500</v>
      </c>
      <c r="I8" s="172"/>
    </row>
    <row r="9" spans="1:9" s="154" customFormat="1" ht="12.75">
      <c r="A9" s="167">
        <v>652</v>
      </c>
      <c r="B9" s="168"/>
      <c r="C9" s="170">
        <v>10000</v>
      </c>
      <c r="D9" s="345"/>
      <c r="E9" s="173"/>
      <c r="F9" s="169"/>
      <c r="G9" s="174"/>
      <c r="H9" s="171"/>
      <c r="I9" s="172"/>
    </row>
    <row r="10" spans="1:9" s="154" customFormat="1" ht="25.5">
      <c r="A10" s="167" t="s">
        <v>135</v>
      </c>
      <c r="B10" s="168"/>
      <c r="C10" s="170">
        <v>2000</v>
      </c>
      <c r="D10" s="345"/>
      <c r="E10" s="173"/>
      <c r="F10" s="169"/>
      <c r="G10" s="174"/>
      <c r="H10" s="171"/>
      <c r="I10" s="172"/>
    </row>
    <row r="11" spans="1:9" s="154" customFormat="1" ht="12.75">
      <c r="A11" s="167" t="s">
        <v>124</v>
      </c>
      <c r="B11" s="173"/>
      <c r="C11" s="170"/>
      <c r="D11" s="345"/>
      <c r="E11" s="173"/>
      <c r="F11" s="171">
        <v>5299592</v>
      </c>
      <c r="G11" s="174"/>
      <c r="H11" s="171"/>
      <c r="I11" s="172"/>
    </row>
    <row r="12" spans="1:9" s="154" customFormat="1" ht="12.75">
      <c r="A12" s="167">
        <v>636</v>
      </c>
      <c r="B12" s="173"/>
      <c r="C12" s="170"/>
      <c r="D12" s="345"/>
      <c r="E12" s="173"/>
      <c r="F12" s="171">
        <v>197000</v>
      </c>
      <c r="G12" s="174"/>
      <c r="H12" s="171"/>
      <c r="I12" s="172"/>
    </row>
    <row r="13" spans="1:9" s="154" customFormat="1" ht="12.75">
      <c r="A13" s="167">
        <v>636</v>
      </c>
      <c r="B13" s="173"/>
      <c r="C13" s="170"/>
      <c r="D13" s="345"/>
      <c r="E13" s="173"/>
      <c r="F13" s="171">
        <v>33000</v>
      </c>
      <c r="G13" s="174"/>
      <c r="H13" s="171"/>
      <c r="I13" s="172"/>
    </row>
    <row r="14" spans="1:9" s="154" customFormat="1" ht="12.75">
      <c r="A14" s="167">
        <v>636</v>
      </c>
      <c r="B14" s="168"/>
      <c r="C14" s="170"/>
      <c r="D14" s="345"/>
      <c r="E14" s="173"/>
      <c r="F14" s="171"/>
      <c r="G14" s="174"/>
      <c r="H14" s="171"/>
      <c r="I14" s="172"/>
    </row>
    <row r="15" spans="1:9" s="154" customFormat="1" ht="12.75">
      <c r="A15" s="175">
        <v>663</v>
      </c>
      <c r="B15" s="168"/>
      <c r="C15" s="174"/>
      <c r="D15" s="344"/>
      <c r="E15" s="168"/>
      <c r="F15" s="169"/>
      <c r="G15" s="176">
        <v>3500</v>
      </c>
      <c r="H15" s="177"/>
      <c r="I15" s="172"/>
    </row>
    <row r="16" spans="1:9" s="154" customFormat="1" ht="12.75">
      <c r="A16" s="175">
        <v>663</v>
      </c>
      <c r="B16" s="168">
        <v>0</v>
      </c>
      <c r="C16" s="174"/>
      <c r="D16" s="344"/>
      <c r="E16" s="173"/>
      <c r="F16" s="171"/>
      <c r="G16" s="176">
        <v>1000</v>
      </c>
      <c r="H16" s="169"/>
      <c r="I16" s="172"/>
    </row>
    <row r="17" spans="1:9" s="154" customFormat="1" ht="12.75">
      <c r="A17" s="175">
        <v>663</v>
      </c>
      <c r="B17" s="168"/>
      <c r="C17" s="174"/>
      <c r="D17" s="344"/>
      <c r="E17" s="168"/>
      <c r="F17" s="169"/>
      <c r="G17" s="176">
        <v>3500</v>
      </c>
      <c r="H17" s="169"/>
      <c r="I17" s="172"/>
    </row>
    <row r="18" spans="1:9" s="154" customFormat="1" ht="25.5">
      <c r="A18" s="175" t="s">
        <v>136</v>
      </c>
      <c r="B18" s="173"/>
      <c r="C18" s="174"/>
      <c r="D18" s="344"/>
      <c r="E18" s="168"/>
      <c r="F18" s="171">
        <v>14000</v>
      </c>
      <c r="G18" s="176"/>
      <c r="H18" s="169"/>
      <c r="I18" s="172"/>
    </row>
    <row r="19" spans="1:9" s="154" customFormat="1" ht="12.75">
      <c r="A19" s="167">
        <v>671</v>
      </c>
      <c r="B19" s="173">
        <v>183100</v>
      </c>
      <c r="C19" s="174"/>
      <c r="D19" s="344"/>
      <c r="E19" s="168"/>
      <c r="F19" s="171">
        <v>418340</v>
      </c>
      <c r="G19" s="170"/>
      <c r="H19" s="169"/>
      <c r="I19" s="172"/>
    </row>
    <row r="20" spans="1:9" s="154" customFormat="1" ht="12.75">
      <c r="A20" s="167">
        <v>671</v>
      </c>
      <c r="B20" s="173"/>
      <c r="C20" s="174"/>
      <c r="D20" s="344"/>
      <c r="E20" s="168"/>
      <c r="F20" s="171"/>
      <c r="G20" s="170"/>
      <c r="H20" s="169"/>
      <c r="I20" s="172"/>
    </row>
    <row r="21" spans="1:9" s="154" customFormat="1" ht="12.75">
      <c r="A21" s="167">
        <v>671</v>
      </c>
      <c r="B21" s="173">
        <v>72000</v>
      </c>
      <c r="C21" s="174"/>
      <c r="D21" s="344"/>
      <c r="E21" s="168"/>
      <c r="F21" s="171"/>
      <c r="G21" s="170"/>
      <c r="H21" s="169"/>
      <c r="I21" s="172"/>
    </row>
    <row r="22" spans="1:9" s="154" customFormat="1" ht="12.75">
      <c r="A22" s="167" t="s">
        <v>137</v>
      </c>
      <c r="B22" s="173"/>
      <c r="C22" s="174"/>
      <c r="D22" s="344"/>
      <c r="E22" s="168"/>
      <c r="F22" s="171">
        <v>358000</v>
      </c>
      <c r="G22" s="170"/>
      <c r="H22" s="169"/>
      <c r="I22" s="172"/>
    </row>
    <row r="23" spans="1:9" s="154" customFormat="1" ht="12.75">
      <c r="A23" s="167" t="s">
        <v>137</v>
      </c>
      <c r="B23" s="173">
        <v>246980</v>
      </c>
      <c r="C23" s="174"/>
      <c r="D23" s="344"/>
      <c r="E23" s="168"/>
      <c r="F23" s="171"/>
      <c r="G23" s="170"/>
      <c r="H23" s="169"/>
      <c r="I23" s="172"/>
    </row>
    <row r="24" spans="1:9" s="154" customFormat="1" ht="13.5" thickBot="1">
      <c r="A24" s="178">
        <v>721</v>
      </c>
      <c r="B24" s="179"/>
      <c r="C24" s="181"/>
      <c r="D24" s="346"/>
      <c r="E24" s="337"/>
      <c r="F24" s="180"/>
      <c r="G24" s="181"/>
      <c r="H24" s="171">
        <v>5500</v>
      </c>
      <c r="I24" s="182"/>
    </row>
    <row r="25" spans="1:9" s="154" customFormat="1" ht="30" customHeight="1" thickBot="1">
      <c r="A25" s="183" t="s">
        <v>37</v>
      </c>
      <c r="B25" s="184">
        <f aca="true" t="shared" si="0" ref="B25:H25">SUM(B5:B24)</f>
        <v>502080</v>
      </c>
      <c r="C25" s="184">
        <f t="shared" si="0"/>
        <v>12000</v>
      </c>
      <c r="D25" s="347">
        <f t="shared" si="0"/>
        <v>0</v>
      </c>
      <c r="E25" s="186">
        <f t="shared" si="0"/>
        <v>465000</v>
      </c>
      <c r="F25" s="185">
        <f t="shared" si="0"/>
        <v>6319932</v>
      </c>
      <c r="G25" s="186">
        <f t="shared" si="0"/>
        <v>8000</v>
      </c>
      <c r="H25" s="185">
        <f t="shared" si="0"/>
        <v>7000</v>
      </c>
      <c r="I25" s="187">
        <v>0</v>
      </c>
    </row>
    <row r="26" spans="1:9" s="154" customFormat="1" ht="28.5" customHeight="1" thickBot="1">
      <c r="A26" s="183" t="s">
        <v>109</v>
      </c>
      <c r="B26" s="403">
        <f>B25+C25+D25+E25+F25+G25+H25+I25</f>
        <v>7314012</v>
      </c>
      <c r="C26" s="404"/>
      <c r="D26" s="404"/>
      <c r="E26" s="404"/>
      <c r="F26" s="404"/>
      <c r="G26" s="404"/>
      <c r="H26" s="404"/>
      <c r="I26" s="405"/>
    </row>
    <row r="27" spans="1:9" ht="13.5" thickBot="1">
      <c r="A27" s="188"/>
      <c r="B27" s="188"/>
      <c r="C27" s="188"/>
      <c r="D27" s="188"/>
      <c r="E27" s="189"/>
      <c r="F27" s="190"/>
      <c r="I27" s="161"/>
    </row>
    <row r="28" spans="1:9" ht="24" customHeight="1" thickBot="1">
      <c r="A28" s="191" t="s">
        <v>74</v>
      </c>
      <c r="B28" s="407">
        <v>2021</v>
      </c>
      <c r="C28" s="408"/>
      <c r="D28" s="408"/>
      <c r="E28" s="408"/>
      <c r="F28" s="408"/>
      <c r="G28" s="408"/>
      <c r="H28" s="408"/>
      <c r="I28" s="410"/>
    </row>
    <row r="29" spans="1:9" ht="77.25" thickBot="1">
      <c r="A29" s="192" t="s">
        <v>75</v>
      </c>
      <c r="B29" s="163" t="s">
        <v>40</v>
      </c>
      <c r="C29" s="331" t="s">
        <v>0</v>
      </c>
      <c r="D29" s="335" t="s">
        <v>123</v>
      </c>
      <c r="E29" s="332" t="s">
        <v>45</v>
      </c>
      <c r="F29" s="164" t="s">
        <v>9</v>
      </c>
      <c r="G29" s="164" t="s">
        <v>36</v>
      </c>
      <c r="H29" s="164" t="s">
        <v>76</v>
      </c>
      <c r="I29" s="193" t="s">
        <v>77</v>
      </c>
    </row>
    <row r="30" spans="1:9" ht="12.75">
      <c r="A30" s="278">
        <v>63</v>
      </c>
      <c r="B30" s="352"/>
      <c r="C30" s="353"/>
      <c r="D30" s="357"/>
      <c r="E30" s="333">
        <v>15000</v>
      </c>
      <c r="F30" s="165">
        <v>5529592</v>
      </c>
      <c r="G30" s="272"/>
      <c r="H30" s="273"/>
      <c r="I30" s="274"/>
    </row>
    <row r="31" spans="1:9" ht="12.75">
      <c r="A31" s="167">
        <v>65</v>
      </c>
      <c r="B31" s="350"/>
      <c r="C31" s="200">
        <v>10000</v>
      </c>
      <c r="D31" s="343"/>
      <c r="E31" s="334">
        <v>450000</v>
      </c>
      <c r="F31" s="166"/>
      <c r="G31" s="166"/>
      <c r="H31" s="276">
        <v>1500</v>
      </c>
      <c r="I31" s="277"/>
    </row>
    <row r="32" spans="1:9" ht="12.75">
      <c r="A32" s="167">
        <v>66</v>
      </c>
      <c r="B32" s="351"/>
      <c r="C32" s="200">
        <v>2000</v>
      </c>
      <c r="D32" s="355"/>
      <c r="E32" s="194"/>
      <c r="F32" s="195"/>
      <c r="G32" s="196">
        <v>8000</v>
      </c>
      <c r="H32" s="197"/>
      <c r="I32" s="198"/>
    </row>
    <row r="33" spans="1:9" ht="12.75">
      <c r="A33" s="167">
        <v>67</v>
      </c>
      <c r="B33" s="199">
        <v>502080</v>
      </c>
      <c r="C33" s="200"/>
      <c r="D33" s="355"/>
      <c r="E33" s="194"/>
      <c r="F33" s="196">
        <v>790340</v>
      </c>
      <c r="G33" s="195"/>
      <c r="H33" s="197"/>
      <c r="I33" s="198"/>
    </row>
    <row r="34" spans="1:9" ht="12.75">
      <c r="A34" s="167">
        <v>67</v>
      </c>
      <c r="B34" s="199"/>
      <c r="C34" s="200"/>
      <c r="D34" s="355"/>
      <c r="E34" s="194"/>
      <c r="F34" s="196"/>
      <c r="G34" s="195"/>
      <c r="H34" s="197"/>
      <c r="I34" s="198"/>
    </row>
    <row r="35" spans="1:9" ht="12.75">
      <c r="A35" s="167">
        <v>72</v>
      </c>
      <c r="B35" s="194"/>
      <c r="C35" s="200"/>
      <c r="D35" s="355"/>
      <c r="E35" s="194"/>
      <c r="F35" s="195"/>
      <c r="G35" s="195"/>
      <c r="H35" s="200">
        <v>5500</v>
      </c>
      <c r="I35" s="198"/>
    </row>
    <row r="36" spans="1:9" ht="12.75">
      <c r="A36" s="201"/>
      <c r="B36" s="194"/>
      <c r="C36" s="200"/>
      <c r="D36" s="355"/>
      <c r="E36" s="194"/>
      <c r="F36" s="195"/>
      <c r="G36" s="195"/>
      <c r="H36" s="197"/>
      <c r="I36" s="198"/>
    </row>
    <row r="37" spans="1:9" ht="12.75">
      <c r="A37" s="201"/>
      <c r="B37" s="194"/>
      <c r="C37" s="200"/>
      <c r="D37" s="355"/>
      <c r="E37" s="194"/>
      <c r="F37" s="195"/>
      <c r="G37" s="195"/>
      <c r="H37" s="197"/>
      <c r="I37" s="198"/>
    </row>
    <row r="38" spans="1:9" ht="12.75">
      <c r="A38" s="201"/>
      <c r="B38" s="194"/>
      <c r="C38" s="200"/>
      <c r="D38" s="355"/>
      <c r="E38" s="194"/>
      <c r="F38" s="195"/>
      <c r="G38" s="195"/>
      <c r="H38" s="197"/>
      <c r="I38" s="198"/>
    </row>
    <row r="39" spans="1:9" ht="12.75">
      <c r="A39" s="201"/>
      <c r="B39" s="194"/>
      <c r="C39" s="200"/>
      <c r="D39" s="355"/>
      <c r="E39" s="194"/>
      <c r="F39" s="195"/>
      <c r="G39" s="195"/>
      <c r="H39" s="197"/>
      <c r="I39" s="198"/>
    </row>
    <row r="40" spans="1:9" ht="13.5" thickBot="1">
      <c r="A40" s="202"/>
      <c r="B40" s="203"/>
      <c r="C40" s="354"/>
      <c r="D40" s="356"/>
      <c r="E40" s="203"/>
      <c r="F40" s="204"/>
      <c r="G40" s="204"/>
      <c r="H40" s="205"/>
      <c r="I40" s="206"/>
    </row>
    <row r="41" spans="1:9" s="154" customFormat="1" ht="30" customHeight="1" thickBot="1">
      <c r="A41" s="183" t="s">
        <v>37</v>
      </c>
      <c r="B41" s="184">
        <f aca="true" t="shared" si="1" ref="B41:H41">SUM(B30:B40)</f>
        <v>502080</v>
      </c>
      <c r="C41" s="184">
        <f t="shared" si="1"/>
        <v>12000</v>
      </c>
      <c r="D41" s="185">
        <f t="shared" si="1"/>
        <v>0</v>
      </c>
      <c r="E41" s="186">
        <f t="shared" si="1"/>
        <v>465000</v>
      </c>
      <c r="F41" s="185">
        <f t="shared" si="1"/>
        <v>6319932</v>
      </c>
      <c r="G41" s="186">
        <f t="shared" si="1"/>
        <v>8000</v>
      </c>
      <c r="H41" s="185">
        <f t="shared" si="1"/>
        <v>7000</v>
      </c>
      <c r="I41" s="187">
        <v>0</v>
      </c>
    </row>
    <row r="42" spans="1:9" s="154" customFormat="1" ht="28.5" customHeight="1" thickBot="1">
      <c r="A42" s="183" t="s">
        <v>110</v>
      </c>
      <c r="B42" s="403">
        <f>SUM(B41:H41)</f>
        <v>7314012</v>
      </c>
      <c r="C42" s="404"/>
      <c r="D42" s="404"/>
      <c r="E42" s="404"/>
      <c r="F42" s="404"/>
      <c r="G42" s="404"/>
      <c r="H42" s="404"/>
      <c r="I42" s="405"/>
    </row>
    <row r="43" spans="5:6" ht="13.5" thickBot="1">
      <c r="E43" s="208"/>
      <c r="F43" s="209"/>
    </row>
    <row r="44" spans="1:9" ht="26.25" thickBot="1">
      <c r="A44" s="191" t="s">
        <v>74</v>
      </c>
      <c r="B44" s="407" t="s">
        <v>133</v>
      </c>
      <c r="C44" s="408"/>
      <c r="D44" s="408"/>
      <c r="E44" s="408"/>
      <c r="F44" s="408"/>
      <c r="G44" s="408"/>
      <c r="H44" s="408"/>
      <c r="I44" s="410"/>
    </row>
    <row r="45" spans="1:9" ht="77.25" thickBot="1">
      <c r="A45" s="192" t="s">
        <v>75</v>
      </c>
      <c r="B45" s="163" t="s">
        <v>40</v>
      </c>
      <c r="C45" s="331" t="s">
        <v>0</v>
      </c>
      <c r="D45" s="335" t="s">
        <v>123</v>
      </c>
      <c r="E45" s="332" t="s">
        <v>45</v>
      </c>
      <c r="F45" s="164" t="s">
        <v>9</v>
      </c>
      <c r="G45" s="164" t="s">
        <v>36</v>
      </c>
      <c r="H45" s="164" t="s">
        <v>76</v>
      </c>
      <c r="I45" s="193" t="s">
        <v>77</v>
      </c>
    </row>
    <row r="46" spans="1:9" ht="12.75">
      <c r="A46" s="278">
        <v>63</v>
      </c>
      <c r="B46" s="352"/>
      <c r="C46" s="358"/>
      <c r="D46" s="357"/>
      <c r="E46" s="333">
        <v>15000</v>
      </c>
      <c r="F46" s="165">
        <v>5529592</v>
      </c>
      <c r="G46" s="359"/>
      <c r="H46" s="353"/>
      <c r="I46" s="274"/>
    </row>
    <row r="47" spans="1:9" ht="12.75">
      <c r="A47" s="167">
        <v>65</v>
      </c>
      <c r="B47" s="350"/>
      <c r="C47" s="200">
        <v>10000</v>
      </c>
      <c r="D47" s="343"/>
      <c r="E47" s="334">
        <v>450000</v>
      </c>
      <c r="F47" s="166"/>
      <c r="G47" s="166"/>
      <c r="H47" s="276">
        <v>1500</v>
      </c>
      <c r="I47" s="277"/>
    </row>
    <row r="48" spans="1:9" ht="12.75">
      <c r="A48" s="167">
        <v>66</v>
      </c>
      <c r="B48" s="360"/>
      <c r="C48" s="200">
        <v>2000</v>
      </c>
      <c r="D48" s="343"/>
      <c r="E48" s="199"/>
      <c r="F48" s="196"/>
      <c r="G48" s="196">
        <v>8000</v>
      </c>
      <c r="H48" s="200"/>
      <c r="I48" s="198"/>
    </row>
    <row r="49" spans="1:9" ht="12.75">
      <c r="A49" s="167">
        <v>67</v>
      </c>
      <c r="B49" s="199">
        <v>502080</v>
      </c>
      <c r="C49" s="200"/>
      <c r="D49" s="343"/>
      <c r="E49" s="199"/>
      <c r="F49" s="196">
        <v>790340</v>
      </c>
      <c r="G49" s="196"/>
      <c r="H49" s="200"/>
      <c r="I49" s="198"/>
    </row>
    <row r="50" spans="1:9" ht="12.75">
      <c r="A50" s="167">
        <v>67</v>
      </c>
      <c r="B50" s="199"/>
      <c r="C50" s="200"/>
      <c r="D50" s="343"/>
      <c r="E50" s="199"/>
      <c r="F50" s="196"/>
      <c r="G50" s="196"/>
      <c r="H50" s="200"/>
      <c r="I50" s="198"/>
    </row>
    <row r="51" spans="1:9" ht="12.75">
      <c r="A51" s="167">
        <v>72</v>
      </c>
      <c r="B51" s="199"/>
      <c r="C51" s="200"/>
      <c r="D51" s="343"/>
      <c r="E51" s="199"/>
      <c r="F51" s="196"/>
      <c r="G51" s="196"/>
      <c r="H51" s="200">
        <v>5500</v>
      </c>
      <c r="I51" s="198"/>
    </row>
    <row r="52" spans="1:9" ht="12.75">
      <c r="A52" s="201"/>
      <c r="B52" s="199"/>
      <c r="C52" s="200"/>
      <c r="D52" s="343"/>
      <c r="E52" s="199"/>
      <c r="F52" s="196"/>
      <c r="G52" s="196"/>
      <c r="H52" s="200"/>
      <c r="I52" s="198"/>
    </row>
    <row r="53" spans="1:9" ht="13.5" customHeight="1">
      <c r="A53" s="201"/>
      <c r="B53" s="199"/>
      <c r="C53" s="200"/>
      <c r="D53" s="343"/>
      <c r="E53" s="199"/>
      <c r="F53" s="196"/>
      <c r="G53" s="196"/>
      <c r="H53" s="200"/>
      <c r="I53" s="198"/>
    </row>
    <row r="54" spans="1:9" ht="13.5" customHeight="1">
      <c r="A54" s="201"/>
      <c r="B54" s="199"/>
      <c r="C54" s="200"/>
      <c r="D54" s="343"/>
      <c r="E54" s="199"/>
      <c r="F54" s="196"/>
      <c r="G54" s="196"/>
      <c r="H54" s="200"/>
      <c r="I54" s="198"/>
    </row>
    <row r="55" spans="1:9" ht="13.5" customHeight="1">
      <c r="A55" s="201"/>
      <c r="B55" s="194"/>
      <c r="C55" s="197"/>
      <c r="D55" s="355"/>
      <c r="E55" s="194"/>
      <c r="F55" s="195"/>
      <c r="G55" s="195"/>
      <c r="H55" s="197"/>
      <c r="I55" s="198"/>
    </row>
    <row r="56" spans="1:9" ht="13.5" thickBot="1">
      <c r="A56" s="202"/>
      <c r="B56" s="203"/>
      <c r="C56" s="205"/>
      <c r="D56" s="356"/>
      <c r="E56" s="203"/>
      <c r="F56" s="204"/>
      <c r="G56" s="204"/>
      <c r="H56" s="205"/>
      <c r="I56" s="206"/>
    </row>
    <row r="57" spans="1:9" s="154" customFormat="1" ht="30" customHeight="1" thickBot="1">
      <c r="A57" s="183" t="s">
        <v>37</v>
      </c>
      <c r="B57" s="184">
        <f>SUM(B46:B56)</f>
        <v>502080</v>
      </c>
      <c r="C57" s="184">
        <f aca="true" t="shared" si="2" ref="C57:H57">SUM(C46:C56)</f>
        <v>12000</v>
      </c>
      <c r="D57" s="185">
        <f>SUM(D46:D56)</f>
        <v>0</v>
      </c>
      <c r="E57" s="186">
        <f t="shared" si="2"/>
        <v>465000</v>
      </c>
      <c r="F57" s="185">
        <f t="shared" si="2"/>
        <v>6319932</v>
      </c>
      <c r="G57" s="186">
        <f t="shared" si="2"/>
        <v>8000</v>
      </c>
      <c r="H57" s="185">
        <f t="shared" si="2"/>
        <v>7000</v>
      </c>
      <c r="I57" s="187">
        <v>0</v>
      </c>
    </row>
    <row r="58" spans="1:9" s="154" customFormat="1" ht="28.5" customHeight="1" thickBot="1">
      <c r="A58" s="183" t="s">
        <v>113</v>
      </c>
      <c r="B58" s="403">
        <f>B57+C57+D57+E57+F57+G57+H57+I57</f>
        <v>7314012</v>
      </c>
      <c r="C58" s="404"/>
      <c r="D58" s="404"/>
      <c r="E58" s="404"/>
      <c r="F58" s="404"/>
      <c r="G58" s="404"/>
      <c r="H58" s="404"/>
      <c r="I58" s="405"/>
    </row>
    <row r="59" spans="3:6" ht="13.5" customHeight="1">
      <c r="C59" s="210"/>
      <c r="D59" s="210"/>
      <c r="E59" s="208"/>
      <c r="F59" s="211"/>
    </row>
    <row r="60" spans="3:6" ht="13.5" customHeight="1">
      <c r="C60" s="210"/>
      <c r="D60" s="210"/>
      <c r="E60" s="212"/>
      <c r="F60" s="213"/>
    </row>
    <row r="61" spans="5:6" ht="13.5" customHeight="1">
      <c r="E61" s="214"/>
      <c r="F61" s="215"/>
    </row>
    <row r="62" spans="5:6" ht="13.5" customHeight="1">
      <c r="E62" s="216"/>
      <c r="F62" s="217"/>
    </row>
    <row r="63" spans="5:6" ht="13.5" customHeight="1">
      <c r="E63" s="208"/>
      <c r="F63" s="209"/>
    </row>
    <row r="64" spans="3:6" ht="28.5" customHeight="1">
      <c r="C64" s="210"/>
      <c r="D64" s="210"/>
      <c r="E64" s="208"/>
      <c r="F64" s="218"/>
    </row>
    <row r="65" spans="3:6" ht="13.5" customHeight="1">
      <c r="C65" s="210"/>
      <c r="D65" s="210"/>
      <c r="E65" s="208"/>
      <c r="F65" s="213"/>
    </row>
    <row r="66" spans="5:6" ht="13.5" customHeight="1">
      <c r="E66" s="208"/>
      <c r="F66" s="209"/>
    </row>
    <row r="67" spans="5:6" ht="13.5" customHeight="1">
      <c r="E67" s="208"/>
      <c r="F67" s="217"/>
    </row>
    <row r="68" spans="5:6" ht="13.5" customHeight="1">
      <c r="E68" s="208"/>
      <c r="F68" s="209"/>
    </row>
    <row r="69" spans="5:6" ht="22.5" customHeight="1">
      <c r="E69" s="208"/>
      <c r="F69" s="219"/>
    </row>
    <row r="70" spans="5:6" ht="13.5" customHeight="1">
      <c r="E70" s="214"/>
      <c r="F70" s="215"/>
    </row>
    <row r="71" spans="2:6" ht="13.5" customHeight="1">
      <c r="B71" s="210"/>
      <c r="E71" s="214"/>
      <c r="F71" s="220"/>
    </row>
    <row r="72" spans="3:6" ht="13.5" customHeight="1">
      <c r="C72" s="210"/>
      <c r="D72" s="210"/>
      <c r="E72" s="214"/>
      <c r="F72" s="221"/>
    </row>
    <row r="73" spans="3:6" ht="13.5" customHeight="1">
      <c r="C73" s="210"/>
      <c r="D73" s="210"/>
      <c r="E73" s="216"/>
      <c r="F73" s="213"/>
    </row>
    <row r="74" spans="5:6" ht="13.5" customHeight="1">
      <c r="E74" s="208"/>
      <c r="F74" s="209"/>
    </row>
    <row r="75" spans="2:6" ht="13.5" customHeight="1">
      <c r="B75" s="210"/>
      <c r="E75" s="208"/>
      <c r="F75" s="211"/>
    </row>
    <row r="76" spans="3:6" ht="13.5" customHeight="1">
      <c r="C76" s="210"/>
      <c r="D76" s="210"/>
      <c r="E76" s="208"/>
      <c r="F76" s="220"/>
    </row>
    <row r="77" spans="3:6" ht="13.5" customHeight="1">
      <c r="C77" s="210"/>
      <c r="D77" s="210"/>
      <c r="E77" s="216"/>
      <c r="F77" s="213"/>
    </row>
    <row r="78" spans="5:6" ht="13.5" customHeight="1">
      <c r="E78" s="214"/>
      <c r="F78" s="209"/>
    </row>
    <row r="79" spans="3:6" ht="13.5" customHeight="1">
      <c r="C79" s="210"/>
      <c r="D79" s="210"/>
      <c r="E79" s="214"/>
      <c r="F79" s="220"/>
    </row>
    <row r="80" spans="5:6" ht="22.5" customHeight="1">
      <c r="E80" s="216"/>
      <c r="F80" s="219"/>
    </row>
    <row r="81" spans="5:6" ht="13.5" customHeight="1">
      <c r="E81" s="208"/>
      <c r="F81" s="209"/>
    </row>
    <row r="82" spans="5:6" ht="13.5" customHeight="1">
      <c r="E82" s="216"/>
      <c r="F82" s="213"/>
    </row>
    <row r="83" spans="5:6" ht="13.5" customHeight="1">
      <c r="E83" s="208"/>
      <c r="F83" s="209"/>
    </row>
    <row r="84" spans="5:6" ht="13.5" customHeight="1">
      <c r="E84" s="208"/>
      <c r="F84" s="209"/>
    </row>
    <row r="85" spans="1:6" ht="13.5" customHeight="1">
      <c r="A85" s="210"/>
      <c r="E85" s="222"/>
      <c r="F85" s="220"/>
    </row>
    <row r="86" spans="2:6" ht="13.5" customHeight="1">
      <c r="B86" s="210"/>
      <c r="C86" s="210"/>
      <c r="D86" s="210"/>
      <c r="E86" s="223"/>
      <c r="F86" s="220"/>
    </row>
    <row r="87" spans="2:6" ht="13.5" customHeight="1">
      <c r="B87" s="210"/>
      <c r="C87" s="210"/>
      <c r="D87" s="210"/>
      <c r="E87" s="223"/>
      <c r="F87" s="211"/>
    </row>
    <row r="88" spans="2:6" ht="13.5" customHeight="1">
      <c r="B88" s="210"/>
      <c r="C88" s="210"/>
      <c r="D88" s="210"/>
      <c r="E88" s="216"/>
      <c r="F88" s="217"/>
    </row>
    <row r="89" spans="5:6" ht="12.75">
      <c r="E89" s="208"/>
      <c r="F89" s="209"/>
    </row>
    <row r="90" spans="2:6" ht="12.75">
      <c r="B90" s="210"/>
      <c r="E90" s="208"/>
      <c r="F90" s="220"/>
    </row>
    <row r="91" spans="3:6" ht="12.75">
      <c r="C91" s="210"/>
      <c r="D91" s="210"/>
      <c r="E91" s="208"/>
      <c r="F91" s="211"/>
    </row>
    <row r="92" spans="3:6" ht="12.75">
      <c r="C92" s="210"/>
      <c r="D92" s="210"/>
      <c r="E92" s="216"/>
      <c r="F92" s="213"/>
    </row>
    <row r="93" spans="5:6" ht="12.75">
      <c r="E93" s="208"/>
      <c r="F93" s="209"/>
    </row>
    <row r="94" spans="5:6" ht="12.75">
      <c r="E94" s="208"/>
      <c r="F94" s="209"/>
    </row>
    <row r="95" spans="5:6" ht="12.75">
      <c r="E95" s="224"/>
      <c r="F95" s="225"/>
    </row>
    <row r="96" spans="5:6" ht="12.75">
      <c r="E96" s="208"/>
      <c r="F96" s="209"/>
    </row>
    <row r="97" spans="5:6" ht="12.75">
      <c r="E97" s="208"/>
      <c r="F97" s="209"/>
    </row>
    <row r="98" spans="5:6" ht="12.75">
      <c r="E98" s="208"/>
      <c r="F98" s="209"/>
    </row>
    <row r="99" spans="5:6" ht="12.75">
      <c r="E99" s="216"/>
      <c r="F99" s="213"/>
    </row>
    <row r="100" spans="5:6" ht="12.75">
      <c r="E100" s="208"/>
      <c r="F100" s="209"/>
    </row>
    <row r="101" spans="5:6" ht="12.75">
      <c r="E101" s="216"/>
      <c r="F101" s="213"/>
    </row>
    <row r="102" spans="5:6" ht="12.75">
      <c r="E102" s="208"/>
      <c r="F102" s="209"/>
    </row>
    <row r="103" spans="5:6" ht="12.75">
      <c r="E103" s="208"/>
      <c r="F103" s="209"/>
    </row>
    <row r="104" spans="5:6" ht="12.75">
      <c r="E104" s="208"/>
      <c r="F104" s="209"/>
    </row>
    <row r="105" spans="5:6" ht="12.75">
      <c r="E105" s="208"/>
      <c r="F105" s="209"/>
    </row>
    <row r="106" spans="1:6" ht="28.5" customHeight="1">
      <c r="A106" s="226"/>
      <c r="B106" s="226"/>
      <c r="C106" s="226"/>
      <c r="D106" s="226"/>
      <c r="E106" s="227"/>
      <c r="F106" s="228"/>
    </row>
    <row r="107" spans="3:6" ht="12.75">
      <c r="C107" s="210"/>
      <c r="D107" s="210"/>
      <c r="E107" s="208"/>
      <c r="F107" s="211"/>
    </row>
    <row r="108" spans="5:6" ht="12.75">
      <c r="E108" s="229"/>
      <c r="F108" s="230"/>
    </row>
    <row r="109" spans="5:6" ht="12.75">
      <c r="E109" s="208"/>
      <c r="F109" s="209"/>
    </row>
    <row r="110" spans="5:6" ht="12.75">
      <c r="E110" s="224"/>
      <c r="F110" s="225"/>
    </row>
    <row r="111" spans="5:6" ht="12.75">
      <c r="E111" s="224"/>
      <c r="F111" s="225"/>
    </row>
    <row r="112" spans="5:6" ht="12.75">
      <c r="E112" s="208"/>
      <c r="F112" s="209"/>
    </row>
    <row r="113" spans="5:6" ht="12.75">
      <c r="E113" s="216"/>
      <c r="F113" s="213"/>
    </row>
    <row r="114" spans="5:6" ht="12.75">
      <c r="E114" s="208"/>
      <c r="F114" s="209"/>
    </row>
    <row r="115" spans="5:6" ht="12.75">
      <c r="E115" s="208"/>
      <c r="F115" s="209"/>
    </row>
    <row r="116" spans="5:6" ht="12.75">
      <c r="E116" s="216"/>
      <c r="F116" s="213"/>
    </row>
    <row r="117" spans="5:6" ht="12.75">
      <c r="E117" s="208"/>
      <c r="F117" s="209"/>
    </row>
    <row r="118" spans="5:6" ht="12.75">
      <c r="E118" s="224"/>
      <c r="F118" s="225"/>
    </row>
    <row r="119" spans="5:6" ht="12.75">
      <c r="E119" s="216"/>
      <c r="F119" s="230"/>
    </row>
    <row r="120" spans="5:6" ht="12.75">
      <c r="E120" s="214"/>
      <c r="F120" s="225"/>
    </row>
    <row r="121" spans="5:6" ht="12.75">
      <c r="E121" s="216"/>
      <c r="F121" s="213"/>
    </row>
    <row r="122" spans="5:6" ht="12.75">
      <c r="E122" s="208"/>
      <c r="F122" s="209"/>
    </row>
    <row r="123" spans="3:6" ht="12.75">
      <c r="C123" s="210"/>
      <c r="D123" s="210"/>
      <c r="E123" s="208"/>
      <c r="F123" s="211"/>
    </row>
    <row r="124" spans="5:6" ht="12.75">
      <c r="E124" s="214"/>
      <c r="F124" s="213"/>
    </row>
    <row r="125" spans="5:6" ht="12.75">
      <c r="E125" s="214"/>
      <c r="F125" s="225"/>
    </row>
    <row r="126" spans="3:6" ht="12.75">
      <c r="C126" s="210"/>
      <c r="D126" s="210"/>
      <c r="E126" s="214"/>
      <c r="F126" s="231"/>
    </row>
    <row r="127" spans="3:6" ht="12.75">
      <c r="C127" s="210"/>
      <c r="D127" s="210"/>
      <c r="E127" s="216"/>
      <c r="F127" s="217"/>
    </row>
    <row r="128" spans="5:6" ht="12.75">
      <c r="E128" s="208"/>
      <c r="F128" s="209"/>
    </row>
    <row r="129" spans="5:6" ht="12.75">
      <c r="E129" s="229"/>
      <c r="F129" s="232"/>
    </row>
    <row r="130" spans="5:6" ht="11.25" customHeight="1">
      <c r="E130" s="224"/>
      <c r="F130" s="225"/>
    </row>
    <row r="131" spans="2:6" ht="24" customHeight="1">
      <c r="B131" s="210"/>
      <c r="E131" s="224"/>
      <c r="F131" s="233"/>
    </row>
    <row r="132" spans="3:6" ht="15" customHeight="1">
      <c r="C132" s="210"/>
      <c r="D132" s="210"/>
      <c r="E132" s="224"/>
      <c r="F132" s="233"/>
    </row>
    <row r="133" spans="5:6" ht="11.25" customHeight="1">
      <c r="E133" s="229"/>
      <c r="F133" s="230"/>
    </row>
    <row r="134" spans="5:6" ht="12.75">
      <c r="E134" s="224"/>
      <c r="F134" s="225"/>
    </row>
    <row r="135" spans="2:6" ht="13.5" customHeight="1">
      <c r="B135" s="210"/>
      <c r="E135" s="224"/>
      <c r="F135" s="234"/>
    </row>
    <row r="136" spans="3:6" ht="12.75" customHeight="1">
      <c r="C136" s="210"/>
      <c r="D136" s="210"/>
      <c r="E136" s="224"/>
      <c r="F136" s="211"/>
    </row>
    <row r="137" spans="3:6" ht="12.75" customHeight="1">
      <c r="C137" s="210"/>
      <c r="D137" s="210"/>
      <c r="E137" s="216"/>
      <c r="F137" s="217"/>
    </row>
    <row r="138" spans="5:6" ht="12.75">
      <c r="E138" s="208"/>
      <c r="F138" s="209"/>
    </row>
    <row r="139" spans="3:6" ht="12.75">
      <c r="C139" s="210"/>
      <c r="D139" s="210"/>
      <c r="E139" s="208"/>
      <c r="F139" s="231"/>
    </row>
    <row r="140" spans="5:6" ht="12.75">
      <c r="E140" s="229"/>
      <c r="F140" s="230"/>
    </row>
    <row r="141" spans="5:6" ht="12.75">
      <c r="E141" s="224"/>
      <c r="F141" s="225"/>
    </row>
    <row r="142" spans="5:6" ht="12.75">
      <c r="E142" s="208"/>
      <c r="F142" s="209"/>
    </row>
    <row r="143" spans="1:6" ht="19.5" customHeight="1">
      <c r="A143" s="235"/>
      <c r="B143" s="188"/>
      <c r="C143" s="188"/>
      <c r="D143" s="188"/>
      <c r="E143" s="188"/>
      <c r="F143" s="220"/>
    </row>
    <row r="144" spans="1:6" ht="15" customHeight="1">
      <c r="A144" s="210"/>
      <c r="E144" s="222"/>
      <c r="F144" s="220"/>
    </row>
    <row r="145" spans="1:6" ht="12.75">
      <c r="A145" s="210"/>
      <c r="B145" s="210"/>
      <c r="E145" s="222"/>
      <c r="F145" s="211"/>
    </row>
    <row r="146" spans="3:6" ht="12.75">
      <c r="C146" s="210"/>
      <c r="D146" s="210"/>
      <c r="E146" s="208"/>
      <c r="F146" s="220"/>
    </row>
    <row r="147" spans="5:6" ht="12.75">
      <c r="E147" s="212"/>
      <c r="F147" s="213"/>
    </row>
    <row r="148" spans="2:6" ht="12.75">
      <c r="B148" s="210"/>
      <c r="E148" s="208"/>
      <c r="F148" s="211"/>
    </row>
    <row r="149" spans="3:6" ht="12.75">
      <c r="C149" s="210"/>
      <c r="D149" s="210"/>
      <c r="E149" s="208"/>
      <c r="F149" s="211"/>
    </row>
    <row r="150" spans="5:6" ht="12.75">
      <c r="E150" s="216"/>
      <c r="F150" s="217"/>
    </row>
    <row r="151" spans="3:6" ht="22.5" customHeight="1">
      <c r="C151" s="210"/>
      <c r="D151" s="210"/>
      <c r="E151" s="208"/>
      <c r="F151" s="218"/>
    </row>
    <row r="152" spans="5:6" ht="12.75">
      <c r="E152" s="208"/>
      <c r="F152" s="217"/>
    </row>
    <row r="153" spans="2:6" ht="12.75">
      <c r="B153" s="210"/>
      <c r="E153" s="214"/>
      <c r="F153" s="220"/>
    </row>
    <row r="154" spans="3:6" ht="12.75">
      <c r="C154" s="210"/>
      <c r="D154" s="210"/>
      <c r="E154" s="214"/>
      <c r="F154" s="221"/>
    </row>
    <row r="155" spans="5:6" ht="12.75">
      <c r="E155" s="216"/>
      <c r="F155" s="213"/>
    </row>
    <row r="156" spans="1:6" ht="13.5" customHeight="1">
      <c r="A156" s="210"/>
      <c r="E156" s="222"/>
      <c r="F156" s="220"/>
    </row>
    <row r="157" spans="2:6" ht="13.5" customHeight="1">
      <c r="B157" s="210"/>
      <c r="E157" s="208"/>
      <c r="F157" s="220"/>
    </row>
    <row r="158" spans="3:6" ht="13.5" customHeight="1">
      <c r="C158" s="210"/>
      <c r="D158" s="210"/>
      <c r="E158" s="208"/>
      <c r="F158" s="211"/>
    </row>
    <row r="159" spans="3:6" ht="12.75">
      <c r="C159" s="210"/>
      <c r="D159" s="210"/>
      <c r="E159" s="216"/>
      <c r="F159" s="213"/>
    </row>
    <row r="160" spans="3:6" ht="12.75">
      <c r="C160" s="210"/>
      <c r="D160" s="210"/>
      <c r="E160" s="208"/>
      <c r="F160" s="211"/>
    </row>
    <row r="161" spans="5:6" ht="12.75">
      <c r="E161" s="229"/>
      <c r="F161" s="230"/>
    </row>
    <row r="162" spans="3:6" ht="12.75">
      <c r="C162" s="210"/>
      <c r="D162" s="210"/>
      <c r="E162" s="214"/>
      <c r="F162" s="231"/>
    </row>
    <row r="163" spans="3:6" ht="12.75">
      <c r="C163" s="210"/>
      <c r="D163" s="210"/>
      <c r="E163" s="216"/>
      <c r="F163" s="217"/>
    </row>
    <row r="164" spans="5:6" ht="12.75">
      <c r="E164" s="229"/>
      <c r="F164" s="236"/>
    </row>
    <row r="165" spans="2:6" ht="12.75">
      <c r="B165" s="210"/>
      <c r="E165" s="224"/>
      <c r="F165" s="234"/>
    </row>
    <row r="166" spans="3:6" ht="12.75">
      <c r="C166" s="210"/>
      <c r="D166" s="210"/>
      <c r="E166" s="224"/>
      <c r="F166" s="211"/>
    </row>
    <row r="167" spans="3:6" ht="12.75">
      <c r="C167" s="210"/>
      <c r="D167" s="210"/>
      <c r="E167" s="216"/>
      <c r="F167" s="217"/>
    </row>
    <row r="168" spans="3:6" ht="12.75">
      <c r="C168" s="210"/>
      <c r="D168" s="210"/>
      <c r="E168" s="216"/>
      <c r="F168" s="217"/>
    </row>
    <row r="169" spans="5:6" ht="12.75">
      <c r="E169" s="208"/>
      <c r="F169" s="209"/>
    </row>
    <row r="170" spans="1:6" s="237" customFormat="1" ht="18" customHeight="1">
      <c r="A170" s="402"/>
      <c r="B170" s="402"/>
      <c r="C170" s="402"/>
      <c r="D170" s="402"/>
      <c r="E170" s="402"/>
      <c r="F170" s="402"/>
    </row>
    <row r="171" spans="1:6" ht="28.5" customHeight="1">
      <c r="A171" s="226"/>
      <c r="B171" s="226"/>
      <c r="C171" s="226"/>
      <c r="D171" s="226"/>
      <c r="E171" s="227"/>
      <c r="F171" s="228"/>
    </row>
    <row r="173" spans="1:6" ht="15.75">
      <c r="A173" s="239"/>
      <c r="B173" s="210"/>
      <c r="C173" s="210"/>
      <c r="D173" s="210"/>
      <c r="E173" s="240"/>
      <c r="F173" s="241"/>
    </row>
    <row r="174" spans="1:6" ht="12.75">
      <c r="A174" s="210"/>
      <c r="B174" s="210"/>
      <c r="C174" s="210"/>
      <c r="D174" s="210"/>
      <c r="E174" s="240"/>
      <c r="F174" s="241"/>
    </row>
    <row r="175" spans="1:6" ht="17.25" customHeight="1">
      <c r="A175" s="210"/>
      <c r="B175" s="210"/>
      <c r="C175" s="210"/>
      <c r="D175" s="210"/>
      <c r="E175" s="240"/>
      <c r="F175" s="241"/>
    </row>
    <row r="176" spans="1:6" ht="13.5" customHeight="1">
      <c r="A176" s="210"/>
      <c r="B176" s="210"/>
      <c r="C176" s="210"/>
      <c r="D176" s="210"/>
      <c r="E176" s="240"/>
      <c r="F176" s="241"/>
    </row>
    <row r="177" spans="1:6" ht="12.75">
      <c r="A177" s="210"/>
      <c r="B177" s="210"/>
      <c r="C177" s="210"/>
      <c r="D177" s="210"/>
      <c r="E177" s="240"/>
      <c r="F177" s="241"/>
    </row>
    <row r="178" spans="1:4" ht="12.75">
      <c r="A178" s="210"/>
      <c r="B178" s="210"/>
      <c r="C178" s="210"/>
      <c r="D178" s="210"/>
    </row>
    <row r="179" spans="1:6" ht="12.75">
      <c r="A179" s="210"/>
      <c r="B179" s="210"/>
      <c r="C179" s="210"/>
      <c r="D179" s="210"/>
      <c r="E179" s="240"/>
      <c r="F179" s="241"/>
    </row>
    <row r="180" spans="1:6" ht="12.75">
      <c r="A180" s="210"/>
      <c r="B180" s="210"/>
      <c r="C180" s="210"/>
      <c r="D180" s="210"/>
      <c r="E180" s="240"/>
      <c r="F180" s="242"/>
    </row>
    <row r="181" spans="1:6" ht="12.75">
      <c r="A181" s="210"/>
      <c r="B181" s="210"/>
      <c r="C181" s="210"/>
      <c r="D181" s="210"/>
      <c r="E181" s="240"/>
      <c r="F181" s="241"/>
    </row>
    <row r="182" spans="1:6" ht="22.5" customHeight="1">
      <c r="A182" s="210"/>
      <c r="B182" s="210"/>
      <c r="C182" s="210"/>
      <c r="D182" s="210"/>
      <c r="E182" s="240"/>
      <c r="F182" s="218"/>
    </row>
    <row r="183" spans="5:6" ht="22.5" customHeight="1">
      <c r="E183" s="216"/>
      <c r="F183" s="219"/>
    </row>
  </sheetData>
  <sheetProtection/>
  <mergeCells count="8">
    <mergeCell ref="A170:F170"/>
    <mergeCell ref="B58:I58"/>
    <mergeCell ref="A1:I1"/>
    <mergeCell ref="B3:I3"/>
    <mergeCell ref="B26:I26"/>
    <mergeCell ref="B28:I28"/>
    <mergeCell ref="B42:I42"/>
    <mergeCell ref="B44:I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H11" sqref="H11"/>
    </sheetView>
  </sheetViews>
  <sheetFormatPr defaultColWidth="11.421875" defaultRowHeight="12.75"/>
  <cols>
    <col min="1" max="2" width="4.28125" style="159" customWidth="1"/>
    <col min="3" max="3" width="5.57421875" style="159" customWidth="1"/>
    <col min="4" max="4" width="5.28125" style="265" customWidth="1"/>
    <col min="5" max="5" width="44.7109375" style="159" customWidth="1"/>
    <col min="6" max="6" width="15.140625" style="159" bestFit="1" customWidth="1"/>
    <col min="7" max="7" width="17.28125" style="159" customWidth="1"/>
    <col min="8" max="8" width="16.7109375" style="159" customWidth="1"/>
    <col min="9" max="16384" width="11.421875" style="159" customWidth="1"/>
  </cols>
  <sheetData>
    <row r="1" spans="1:8" ht="48" customHeight="1">
      <c r="A1" s="406" t="s">
        <v>128</v>
      </c>
      <c r="B1" s="406"/>
      <c r="C1" s="406"/>
      <c r="D1" s="406"/>
      <c r="E1" s="406"/>
      <c r="F1" s="406"/>
      <c r="G1" s="406"/>
      <c r="H1" s="406"/>
    </row>
    <row r="2" spans="1:8" s="243" customFormat="1" ht="26.25" customHeight="1">
      <c r="A2" s="406" t="s">
        <v>78</v>
      </c>
      <c r="B2" s="406"/>
      <c r="C2" s="406"/>
      <c r="D2" s="406"/>
      <c r="E2" s="406"/>
      <c r="F2" s="406"/>
      <c r="G2" s="411"/>
      <c r="H2" s="411"/>
    </row>
    <row r="3" spans="1:8" ht="25.5" customHeight="1">
      <c r="A3" s="406"/>
      <c r="B3" s="406"/>
      <c r="C3" s="406"/>
      <c r="D3" s="406"/>
      <c r="E3" s="406"/>
      <c r="F3" s="406"/>
      <c r="G3" s="406"/>
      <c r="H3" s="412"/>
    </row>
    <row r="4" spans="1:5" ht="9" customHeight="1">
      <c r="A4" s="244"/>
      <c r="B4" s="245"/>
      <c r="C4" s="245"/>
      <c r="D4" s="245"/>
      <c r="E4" s="245"/>
    </row>
    <row r="5" spans="1:9" ht="27.75" customHeight="1">
      <c r="A5" s="246"/>
      <c r="B5" s="247"/>
      <c r="C5" s="247"/>
      <c r="D5" s="248"/>
      <c r="E5" s="249"/>
      <c r="F5" s="250" t="s">
        <v>125</v>
      </c>
      <c r="G5" s="250" t="s">
        <v>126</v>
      </c>
      <c r="H5" s="251" t="s">
        <v>127</v>
      </c>
      <c r="I5" s="252"/>
    </row>
    <row r="6" spans="1:9" ht="27.75" customHeight="1">
      <c r="A6" s="413" t="s">
        <v>79</v>
      </c>
      <c r="B6" s="414"/>
      <c r="C6" s="414"/>
      <c r="D6" s="414"/>
      <c r="E6" s="415"/>
      <c r="F6" s="254">
        <v>7314012</v>
      </c>
      <c r="G6" s="254">
        <v>7314012</v>
      </c>
      <c r="H6" s="254">
        <v>7314012</v>
      </c>
      <c r="I6" s="255"/>
    </row>
    <row r="7" spans="1:8" ht="22.5" customHeight="1">
      <c r="A7" s="413" t="s">
        <v>80</v>
      </c>
      <c r="B7" s="414"/>
      <c r="C7" s="414"/>
      <c r="D7" s="414"/>
      <c r="E7" s="415"/>
      <c r="F7" s="256">
        <v>7308512</v>
      </c>
      <c r="G7" s="256">
        <v>7308512</v>
      </c>
      <c r="H7" s="256">
        <v>7308512</v>
      </c>
    </row>
    <row r="8" spans="1:8" ht="22.5" customHeight="1">
      <c r="A8" s="416" t="s">
        <v>81</v>
      </c>
      <c r="B8" s="415"/>
      <c r="C8" s="415"/>
      <c r="D8" s="415"/>
      <c r="E8" s="415"/>
      <c r="F8" s="256">
        <v>5500</v>
      </c>
      <c r="G8" s="256">
        <v>5500</v>
      </c>
      <c r="H8" s="256">
        <v>5500</v>
      </c>
    </row>
    <row r="9" spans="1:8" ht="22.5" customHeight="1">
      <c r="A9" s="257" t="s">
        <v>82</v>
      </c>
      <c r="B9" s="253"/>
      <c r="C9" s="253"/>
      <c r="D9" s="253"/>
      <c r="E9" s="253"/>
      <c r="F9" s="256">
        <v>7314012</v>
      </c>
      <c r="G9" s="256">
        <v>7314012</v>
      </c>
      <c r="H9" s="256">
        <v>7314012</v>
      </c>
    </row>
    <row r="10" spans="1:8" ht="22.5" customHeight="1">
      <c r="A10" s="417" t="s">
        <v>83</v>
      </c>
      <c r="B10" s="414"/>
      <c r="C10" s="414"/>
      <c r="D10" s="414"/>
      <c r="E10" s="418"/>
      <c r="F10" s="254">
        <v>7219522</v>
      </c>
      <c r="G10" s="254">
        <v>7219522</v>
      </c>
      <c r="H10" s="254">
        <v>7219522</v>
      </c>
    </row>
    <row r="11" spans="1:8" ht="22.5" customHeight="1">
      <c r="A11" s="416" t="s">
        <v>84</v>
      </c>
      <c r="B11" s="415"/>
      <c r="C11" s="415"/>
      <c r="D11" s="415"/>
      <c r="E11" s="415"/>
      <c r="F11" s="254">
        <v>94490</v>
      </c>
      <c r="G11" s="254">
        <v>94490</v>
      </c>
      <c r="H11" s="254">
        <v>94490</v>
      </c>
    </row>
    <row r="12" spans="1:8" ht="22.5" customHeight="1">
      <c r="A12" s="417" t="s">
        <v>85</v>
      </c>
      <c r="B12" s="414"/>
      <c r="C12" s="414"/>
      <c r="D12" s="414"/>
      <c r="E12" s="414"/>
      <c r="F12" s="254">
        <f>F6-F9</f>
        <v>0</v>
      </c>
      <c r="G12" s="254">
        <f>G6-G9</f>
        <v>0</v>
      </c>
      <c r="H12" s="254">
        <f>H6-H9</f>
        <v>0</v>
      </c>
    </row>
    <row r="13" spans="1:8" ht="25.5" customHeight="1">
      <c r="A13" s="406"/>
      <c r="B13" s="419"/>
      <c r="C13" s="419"/>
      <c r="D13" s="419"/>
      <c r="E13" s="419"/>
      <c r="F13" s="412"/>
      <c r="G13" s="412"/>
      <c r="H13" s="412"/>
    </row>
    <row r="14" spans="1:8" ht="27.75" customHeight="1">
      <c r="A14" s="246"/>
      <c r="B14" s="247"/>
      <c r="C14" s="247"/>
      <c r="D14" s="248"/>
      <c r="E14" s="249"/>
      <c r="F14" s="250" t="s">
        <v>125</v>
      </c>
      <c r="G14" s="250" t="s">
        <v>126</v>
      </c>
      <c r="H14" s="251" t="s">
        <v>127</v>
      </c>
    </row>
    <row r="15" spans="1:8" ht="22.5" customHeight="1">
      <c r="A15" s="420" t="s">
        <v>86</v>
      </c>
      <c r="B15" s="421"/>
      <c r="C15" s="421"/>
      <c r="D15" s="421"/>
      <c r="E15" s="422"/>
      <c r="F15" s="259">
        <v>0</v>
      </c>
      <c r="G15" s="259">
        <v>0</v>
      </c>
      <c r="H15" s="254">
        <v>0</v>
      </c>
    </row>
    <row r="16" spans="1:8" s="237" customFormat="1" ht="25.5" customHeight="1">
      <c r="A16" s="423"/>
      <c r="B16" s="419"/>
      <c r="C16" s="419"/>
      <c r="D16" s="419"/>
      <c r="E16" s="419"/>
      <c r="F16" s="412"/>
      <c r="G16" s="412"/>
      <c r="H16" s="412"/>
    </row>
    <row r="17" spans="1:8" s="237" customFormat="1" ht="27.75" customHeight="1">
      <c r="A17" s="246"/>
      <c r="B17" s="247"/>
      <c r="C17" s="247"/>
      <c r="D17" s="248"/>
      <c r="E17" s="249"/>
      <c r="F17" s="250" t="s">
        <v>125</v>
      </c>
      <c r="G17" s="250" t="s">
        <v>126</v>
      </c>
      <c r="H17" s="251" t="s">
        <v>127</v>
      </c>
    </row>
    <row r="18" spans="1:8" s="237" customFormat="1" ht="22.5" customHeight="1">
      <c r="A18" s="413" t="s">
        <v>87</v>
      </c>
      <c r="B18" s="414"/>
      <c r="C18" s="414"/>
      <c r="D18" s="414"/>
      <c r="E18" s="414"/>
      <c r="F18" s="256"/>
      <c r="G18" s="256"/>
      <c r="H18" s="256"/>
    </row>
    <row r="19" spans="1:8" s="237" customFormat="1" ht="22.5" customHeight="1">
      <c r="A19" s="413" t="s">
        <v>88</v>
      </c>
      <c r="B19" s="414"/>
      <c r="C19" s="414"/>
      <c r="D19" s="414"/>
      <c r="E19" s="414"/>
      <c r="F19" s="256"/>
      <c r="G19" s="256"/>
      <c r="H19" s="256"/>
    </row>
    <row r="20" spans="1:8" s="237" customFormat="1" ht="22.5" customHeight="1">
      <c r="A20" s="417" t="s">
        <v>89</v>
      </c>
      <c r="B20" s="414"/>
      <c r="C20" s="414"/>
      <c r="D20" s="414"/>
      <c r="E20" s="414"/>
      <c r="F20" s="256"/>
      <c r="G20" s="256"/>
      <c r="H20" s="256"/>
    </row>
    <row r="21" spans="1:8" s="237" customFormat="1" ht="15" customHeight="1">
      <c r="A21" s="260"/>
      <c r="B21" s="261"/>
      <c r="C21" s="258"/>
      <c r="D21" s="262"/>
      <c r="E21" s="261"/>
      <c r="F21" s="263"/>
      <c r="G21" s="263"/>
      <c r="H21" s="263"/>
    </row>
    <row r="22" spans="1:8" s="237" customFormat="1" ht="22.5" customHeight="1">
      <c r="A22" s="417" t="s">
        <v>90</v>
      </c>
      <c r="B22" s="414"/>
      <c r="C22" s="414"/>
      <c r="D22" s="414"/>
      <c r="E22" s="414"/>
      <c r="F22" s="256">
        <f>SUM(F12,F15,F20)</f>
        <v>0</v>
      </c>
      <c r="G22" s="256">
        <f>SUM(G12,G15,G20)</f>
        <v>0</v>
      </c>
      <c r="H22" s="256">
        <f>SUM(H12,H15,H20)</f>
        <v>0</v>
      </c>
    </row>
    <row r="23" spans="1:5" s="237" customFormat="1" ht="18" customHeight="1">
      <c r="A23" s="264"/>
      <c r="B23" s="245"/>
      <c r="C23" s="245"/>
      <c r="D23" s="245"/>
      <c r="E23" s="245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SARA</cp:lastModifiedBy>
  <cp:lastPrinted>2019-12-19T08:35:22Z</cp:lastPrinted>
  <dcterms:created xsi:type="dcterms:W3CDTF">2003-07-09T14:53:12Z</dcterms:created>
  <dcterms:modified xsi:type="dcterms:W3CDTF">2019-12-19T08:37:00Z</dcterms:modified>
  <cp:category/>
  <cp:version/>
  <cp:contentType/>
  <cp:contentStatus/>
</cp:coreProperties>
</file>